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autoCompressPictures="0"/>
  <mc:AlternateContent xmlns:mc="http://schemas.openxmlformats.org/markup-compatibility/2006">
    <mc:Choice Requires="x15">
      <x15ac:absPath xmlns:x15ac="http://schemas.microsoft.com/office/spreadsheetml/2010/11/ac" url="D:\Jenny 方 備份20241231\G國內客戶\W穩得\CMRT\"/>
    </mc:Choice>
  </mc:AlternateContent>
  <xr:revisionPtr revIDLastSave="0" documentId="8_{5B7C3B25-2A76-499E-8AAD-A24DEA7618ED}" xr6:coauthVersionLast="36" xr6:coauthVersionMax="36"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0" yWindow="0" windowWidth="20490" windowHeight="738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9"/>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C2500" i="5"/>
  <c r="AB2500" i="5"/>
  <c r="C2501" i="5"/>
  <c r="AB2501" i="5" s="1"/>
  <c r="C2502" i="5"/>
  <c r="AB2502" i="5"/>
  <c r="C2503" i="5"/>
  <c r="AB2503" i="5" s="1"/>
  <c r="V2500" i="5"/>
  <c r="E2500" i="5"/>
  <c r="X2500" i="5" s="1"/>
  <c r="V2502" i="5"/>
  <c r="E2502" i="5" s="1"/>
  <c r="X2502" i="5" s="1"/>
  <c r="B2500" i="5"/>
  <c r="T2500" i="5"/>
  <c r="B2501" i="5"/>
  <c r="S2501" i="5" s="1"/>
  <c r="B2502" i="5"/>
  <c r="T2502" i="5"/>
  <c r="B2503" i="5"/>
  <c r="T2503" i="5" s="1"/>
  <c r="S2500" i="5"/>
  <c r="S2502" i="5"/>
  <c r="S2503" i="5"/>
  <c r="R2500" i="5"/>
  <c r="R2502" i="5"/>
  <c r="C2499" i="5"/>
  <c r="V2499" i="5"/>
  <c r="H2499" i="5" s="1"/>
  <c r="J2499" i="5"/>
  <c r="J2500" i="5"/>
  <c r="I2499" i="5"/>
  <c r="I2500" i="5"/>
  <c r="I2502" i="5"/>
  <c r="H2500" i="5"/>
  <c r="H2502" i="5"/>
  <c r="F2500" i="5"/>
  <c r="G2500" i="5"/>
  <c r="G2502" i="5"/>
  <c r="J154" i="8"/>
  <c r="K154" i="8"/>
  <c r="J155" i="8"/>
  <c r="K155" i="8"/>
  <c r="P19" i="4"/>
  <c r="P18" i="4"/>
  <c r="P17" i="4"/>
  <c r="P14" i="4"/>
  <c r="P13" i="4"/>
  <c r="P12" i="4"/>
  <c r="Q13" i="4" s="1"/>
  <c r="P21" i="4"/>
  <c r="P20" i="4"/>
  <c r="P16" i="4"/>
  <c r="P15" i="4"/>
  <c r="Q15" i="4" s="1"/>
  <c r="R16" i="4" s="1"/>
  <c r="Q16" i="4"/>
  <c r="Q17" i="4"/>
  <c r="Q18" i="4"/>
  <c r="R15" i="4"/>
  <c r="Q19" i="4"/>
  <c r="Q20" i="4"/>
  <c r="Q21" i="4"/>
  <c r="R21" i="4" s="1"/>
  <c r="C12" i="5"/>
  <c r="V12" i="5" s="1"/>
  <c r="F12" i="5" s="1"/>
  <c r="B12" i="5"/>
  <c r="T12" i="5"/>
  <c r="S12" i="5"/>
  <c r="R12" i="5"/>
  <c r="J12" i="5"/>
  <c r="G12" i="5"/>
  <c r="C11" i="5"/>
  <c r="AB11" i="5"/>
  <c r="V11" i="5"/>
  <c r="E11" i="5" s="1"/>
  <c r="X11" i="5" s="1"/>
  <c r="B11" i="5"/>
  <c r="T11" i="5"/>
  <c r="S11" i="5"/>
  <c r="H11" i="5"/>
  <c r="C10" i="5"/>
  <c r="B10" i="5"/>
  <c r="T10" i="5"/>
  <c r="S10" i="5"/>
  <c r="C9" i="5"/>
  <c r="AB9" i="5"/>
  <c r="V9" i="5"/>
  <c r="B9" i="5"/>
  <c r="T9" i="5"/>
  <c r="S9" i="5"/>
  <c r="C8" i="5"/>
  <c r="AB8" i="5" s="1"/>
  <c r="B8" i="5"/>
  <c r="T8" i="5"/>
  <c r="S8" i="5"/>
  <c r="AB7" i="5"/>
  <c r="X7" i="5"/>
  <c r="T7" i="5"/>
  <c r="AB6" i="5"/>
  <c r="X6" i="5"/>
  <c r="T6" i="5"/>
  <c r="AB5" i="5"/>
  <c r="B18" i="5"/>
  <c r="C18" i="5"/>
  <c r="R2504" i="20"/>
  <c r="S2504" i="20" s="1"/>
  <c r="Q2504" i="20"/>
  <c r="N2504" i="20"/>
  <c r="R2503" i="20"/>
  <c r="S2503" i="20" s="1"/>
  <c r="Q2503" i="20"/>
  <c r="N2503" i="20"/>
  <c r="R2502" i="20"/>
  <c r="S2502" i="20" s="1"/>
  <c r="Q2502" i="20"/>
  <c r="N2502" i="20"/>
  <c r="R2501" i="20"/>
  <c r="S2501" i="20" s="1"/>
  <c r="Q2501" i="20"/>
  <c r="N2501" i="20"/>
  <c r="R2500" i="20"/>
  <c r="S2500" i="20" s="1"/>
  <c r="Q2500" i="20"/>
  <c r="N2500" i="20"/>
  <c r="R2499" i="20"/>
  <c r="S2499" i="20" s="1"/>
  <c r="Q2499" i="20"/>
  <c r="N2499" i="20"/>
  <c r="R2498" i="20"/>
  <c r="S2498" i="20" s="1"/>
  <c r="Q2498" i="20"/>
  <c r="N2498" i="20"/>
  <c r="R2497" i="20"/>
  <c r="S2497" i="20" s="1"/>
  <c r="Q2497" i="20"/>
  <c r="N2497" i="20"/>
  <c r="R2496" i="20"/>
  <c r="S2496" i="20" s="1"/>
  <c r="Q2496" i="20"/>
  <c r="N2496" i="20"/>
  <c r="R2495" i="20"/>
  <c r="S2495" i="20" s="1"/>
  <c r="Q2495" i="20"/>
  <c r="N2495" i="20"/>
  <c r="R2494" i="20"/>
  <c r="S2494" i="20" s="1"/>
  <c r="Q2494" i="20"/>
  <c r="N2494" i="20"/>
  <c r="R2493" i="20"/>
  <c r="S2493" i="20" s="1"/>
  <c r="Q2493" i="20"/>
  <c r="N2493" i="20"/>
  <c r="R2492" i="20"/>
  <c r="S2492" i="20" s="1"/>
  <c r="Q2492" i="20"/>
  <c r="N2492" i="20"/>
  <c r="R2491" i="20"/>
  <c r="S2491" i="20" s="1"/>
  <c r="Q2491" i="20"/>
  <c r="N2491" i="20"/>
  <c r="R2490" i="20"/>
  <c r="S2490" i="20" s="1"/>
  <c r="Q2490" i="20"/>
  <c r="N2490" i="20"/>
  <c r="R2489" i="20"/>
  <c r="S2489" i="20" s="1"/>
  <c r="Q2489" i="20"/>
  <c r="N2489" i="20"/>
  <c r="R2488" i="20"/>
  <c r="S2488" i="20" s="1"/>
  <c r="Q2488" i="20"/>
  <c r="N2488" i="20"/>
  <c r="R2487" i="20"/>
  <c r="S2487" i="20" s="1"/>
  <c r="Q2487" i="20"/>
  <c r="N2487" i="20"/>
  <c r="R2486" i="20"/>
  <c r="S2486" i="20" s="1"/>
  <c r="Q2486" i="20"/>
  <c r="N2486" i="20"/>
  <c r="R2485" i="20"/>
  <c r="S2485" i="20" s="1"/>
  <c r="Q2485" i="20"/>
  <c r="N2485" i="20"/>
  <c r="R2484" i="20"/>
  <c r="S2484" i="20" s="1"/>
  <c r="Q2484" i="20"/>
  <c r="N2484" i="20"/>
  <c r="R2483" i="20"/>
  <c r="S2483" i="20" s="1"/>
  <c r="Q2483" i="20"/>
  <c r="N2483" i="20"/>
  <c r="R2482" i="20"/>
  <c r="S2482" i="20" s="1"/>
  <c r="Q2482" i="20"/>
  <c r="N2482" i="20"/>
  <c r="R2481" i="20"/>
  <c r="S2481" i="20" s="1"/>
  <c r="Q2481" i="20"/>
  <c r="N2481" i="20"/>
  <c r="R2480" i="20"/>
  <c r="S2480" i="20" s="1"/>
  <c r="Q2480" i="20"/>
  <c r="N2480" i="20"/>
  <c r="R2479" i="20"/>
  <c r="S2479" i="20" s="1"/>
  <c r="Q2479" i="20"/>
  <c r="N2479" i="20"/>
  <c r="R2478" i="20"/>
  <c r="S2478" i="20" s="1"/>
  <c r="Q2478" i="20"/>
  <c r="N2478" i="20"/>
  <c r="R2477" i="20"/>
  <c r="S2477" i="20" s="1"/>
  <c r="Q2477" i="20"/>
  <c r="N2477" i="20"/>
  <c r="R2476" i="20"/>
  <c r="S2476" i="20" s="1"/>
  <c r="Q2476" i="20"/>
  <c r="N2476" i="20"/>
  <c r="R2475" i="20"/>
  <c r="S2475" i="20" s="1"/>
  <c r="Q2475" i="20"/>
  <c r="N2475" i="20"/>
  <c r="R2474" i="20"/>
  <c r="S2474" i="20" s="1"/>
  <c r="Q2474" i="20"/>
  <c r="N2474" i="20"/>
  <c r="R2473" i="20"/>
  <c r="S2473" i="20" s="1"/>
  <c r="Q2473" i="20"/>
  <c r="N2473" i="20"/>
  <c r="R2472" i="20"/>
  <c r="S2472" i="20" s="1"/>
  <c r="Q2472" i="20"/>
  <c r="N2472" i="20"/>
  <c r="R2471" i="20"/>
  <c r="S2471" i="20" s="1"/>
  <c r="Q2471" i="20"/>
  <c r="N2471" i="20"/>
  <c r="R2470" i="20"/>
  <c r="S2470" i="20" s="1"/>
  <c r="Q2470" i="20"/>
  <c r="N2470" i="20"/>
  <c r="R2469" i="20"/>
  <c r="S2469" i="20" s="1"/>
  <c r="Q2469" i="20"/>
  <c r="N2469" i="20"/>
  <c r="R2468" i="20"/>
  <c r="S2468" i="20" s="1"/>
  <c r="Q2468" i="20"/>
  <c r="N2468" i="20"/>
  <c r="R2467" i="20"/>
  <c r="S2467" i="20" s="1"/>
  <c r="Q2467" i="20"/>
  <c r="N2467" i="20"/>
  <c r="R2466" i="20"/>
  <c r="S2466" i="20" s="1"/>
  <c r="Q2466" i="20"/>
  <c r="N2466" i="20"/>
  <c r="R2465" i="20"/>
  <c r="S2465" i="20" s="1"/>
  <c r="Q2465" i="20"/>
  <c r="N2465" i="20"/>
  <c r="R2464" i="20"/>
  <c r="S2464" i="20" s="1"/>
  <c r="Q2464" i="20"/>
  <c r="N2464" i="20"/>
  <c r="R2463" i="20"/>
  <c r="S2463" i="20" s="1"/>
  <c r="Q2463" i="20"/>
  <c r="N2463" i="20"/>
  <c r="R2462" i="20"/>
  <c r="S2462" i="20" s="1"/>
  <c r="Q2462" i="20"/>
  <c r="N2462" i="20"/>
  <c r="R2461" i="20"/>
  <c r="S2461" i="20" s="1"/>
  <c r="Q2461" i="20"/>
  <c r="N2461" i="20"/>
  <c r="R2460" i="20"/>
  <c r="S2460" i="20" s="1"/>
  <c r="Q2460" i="20"/>
  <c r="N2460" i="20"/>
  <c r="R2459" i="20"/>
  <c r="S2459" i="20" s="1"/>
  <c r="Q2459" i="20"/>
  <c r="N2459" i="20"/>
  <c r="R2458" i="20"/>
  <c r="S2458" i="20" s="1"/>
  <c r="Q2458" i="20"/>
  <c r="N2458" i="20"/>
  <c r="R2457" i="20"/>
  <c r="S2457" i="20" s="1"/>
  <c r="Q2457" i="20"/>
  <c r="N2457" i="20"/>
  <c r="R2456" i="20"/>
  <c r="S2456" i="20" s="1"/>
  <c r="Q2456" i="20"/>
  <c r="N2456" i="20"/>
  <c r="R2455" i="20"/>
  <c r="S2455" i="20" s="1"/>
  <c r="Q2455" i="20"/>
  <c r="N2455" i="20"/>
  <c r="R2454" i="20"/>
  <c r="S2454" i="20" s="1"/>
  <c r="Q2454" i="20"/>
  <c r="N2454" i="20"/>
  <c r="R2453" i="20"/>
  <c r="S2453" i="20" s="1"/>
  <c r="Q2453" i="20"/>
  <c r="N2453" i="20"/>
  <c r="R2452" i="20"/>
  <c r="S2452" i="20" s="1"/>
  <c r="Q2452" i="20"/>
  <c r="N2452" i="20"/>
  <c r="R2451" i="20"/>
  <c r="S2451" i="20" s="1"/>
  <c r="Q2451" i="20"/>
  <c r="N2451" i="20"/>
  <c r="R2450" i="20"/>
  <c r="S2450" i="20" s="1"/>
  <c r="Q2450" i="20"/>
  <c r="N2450" i="20"/>
  <c r="R2449" i="20"/>
  <c r="S2449" i="20" s="1"/>
  <c r="Q2449" i="20"/>
  <c r="N2449" i="20"/>
  <c r="R2448" i="20"/>
  <c r="S2448" i="20" s="1"/>
  <c r="Q2448" i="20"/>
  <c r="N2448" i="20"/>
  <c r="R2447" i="20"/>
  <c r="S2447" i="20" s="1"/>
  <c r="Q2447" i="20"/>
  <c r="N2447" i="20"/>
  <c r="R2446" i="20"/>
  <c r="S2446" i="20" s="1"/>
  <c r="Q2446" i="20"/>
  <c r="N2446" i="20"/>
  <c r="R2445" i="20"/>
  <c r="S2445" i="20" s="1"/>
  <c r="Q2445" i="20"/>
  <c r="N2445" i="20"/>
  <c r="R2444" i="20"/>
  <c r="S2444" i="20" s="1"/>
  <c r="Q2444" i="20"/>
  <c r="N2444" i="20"/>
  <c r="R2443" i="20"/>
  <c r="S2443" i="20" s="1"/>
  <c r="Q2443" i="20"/>
  <c r="N2443" i="20"/>
  <c r="R2442" i="20"/>
  <c r="S2442" i="20" s="1"/>
  <c r="Q2442" i="20"/>
  <c r="N2442" i="20"/>
  <c r="R2441" i="20"/>
  <c r="S2441" i="20" s="1"/>
  <c r="Q2441" i="20"/>
  <c r="N2441" i="20"/>
  <c r="R2440" i="20"/>
  <c r="S2440" i="20" s="1"/>
  <c r="Q2440" i="20"/>
  <c r="N2440" i="20"/>
  <c r="R2439" i="20"/>
  <c r="S2439" i="20" s="1"/>
  <c r="Q2439" i="20"/>
  <c r="N2439" i="20"/>
  <c r="R2438" i="20"/>
  <c r="S2438" i="20" s="1"/>
  <c r="Q2438" i="20"/>
  <c r="N2438" i="20"/>
  <c r="R2437" i="20"/>
  <c r="S2437" i="20" s="1"/>
  <c r="Q2437" i="20"/>
  <c r="N2437" i="20"/>
  <c r="R2436" i="20"/>
  <c r="S2436" i="20" s="1"/>
  <c r="Q2436" i="20"/>
  <c r="N2436" i="20"/>
  <c r="R2435" i="20"/>
  <c r="S2435" i="20" s="1"/>
  <c r="Q2435" i="20"/>
  <c r="N2435" i="20"/>
  <c r="R2434" i="20"/>
  <c r="S2434" i="20" s="1"/>
  <c r="Q2434" i="20"/>
  <c r="N2434" i="20"/>
  <c r="R2433" i="20"/>
  <c r="S2433" i="20" s="1"/>
  <c r="Q2433" i="20"/>
  <c r="N2433" i="20"/>
  <c r="R2432" i="20"/>
  <c r="S2432" i="20" s="1"/>
  <c r="Q2432" i="20"/>
  <c r="N2432" i="20"/>
  <c r="R2431" i="20"/>
  <c r="S2431" i="20" s="1"/>
  <c r="Q2431" i="20"/>
  <c r="N2431" i="20"/>
  <c r="R2430" i="20"/>
  <c r="S2430" i="20" s="1"/>
  <c r="Q2430" i="20"/>
  <c r="N2430" i="20"/>
  <c r="R2429" i="20"/>
  <c r="S2429" i="20" s="1"/>
  <c r="Q2429" i="20"/>
  <c r="N2429" i="20"/>
  <c r="R2428" i="20"/>
  <c r="S2428" i="20" s="1"/>
  <c r="Q2428" i="20"/>
  <c r="N2428" i="20"/>
  <c r="R2427" i="20"/>
  <c r="S2427" i="20" s="1"/>
  <c r="Q2427" i="20"/>
  <c r="N2427" i="20"/>
  <c r="R2426" i="20"/>
  <c r="S2426" i="20" s="1"/>
  <c r="Q2426" i="20"/>
  <c r="N2426" i="20"/>
  <c r="R2425" i="20"/>
  <c r="S2425" i="20" s="1"/>
  <c r="Q2425" i="20"/>
  <c r="N2425" i="20"/>
  <c r="R2424" i="20"/>
  <c r="S2424" i="20" s="1"/>
  <c r="Q2424" i="20"/>
  <c r="N2424" i="20"/>
  <c r="R2423" i="20"/>
  <c r="S2423" i="20" s="1"/>
  <c r="Q2423" i="20"/>
  <c r="N2423" i="20"/>
  <c r="R2422" i="20"/>
  <c r="S2422" i="20" s="1"/>
  <c r="Q2422" i="20"/>
  <c r="N2422" i="20"/>
  <c r="R2421" i="20"/>
  <c r="S2421" i="20" s="1"/>
  <c r="Q2421" i="20"/>
  <c r="N2421" i="20"/>
  <c r="R2420" i="20"/>
  <c r="S2420" i="20" s="1"/>
  <c r="Q2420" i="20"/>
  <c r="N2420" i="20"/>
  <c r="R2419" i="20"/>
  <c r="S2419" i="20" s="1"/>
  <c r="Q2419" i="20"/>
  <c r="N2419" i="20"/>
  <c r="R2418" i="20"/>
  <c r="S2418" i="20" s="1"/>
  <c r="Q2418" i="20"/>
  <c r="N2418" i="20"/>
  <c r="R2417" i="20"/>
  <c r="S2417" i="20" s="1"/>
  <c r="Q2417" i="20"/>
  <c r="N2417" i="20"/>
  <c r="R2416" i="20"/>
  <c r="S2416" i="20" s="1"/>
  <c r="Q2416" i="20"/>
  <c r="N2416" i="20"/>
  <c r="R2415" i="20"/>
  <c r="S2415" i="20" s="1"/>
  <c r="Q2415" i="20"/>
  <c r="N2415" i="20"/>
  <c r="R2414" i="20"/>
  <c r="S2414" i="20" s="1"/>
  <c r="Q2414" i="20"/>
  <c r="N2414" i="20"/>
  <c r="R2413" i="20"/>
  <c r="S2413" i="20" s="1"/>
  <c r="Q2413" i="20"/>
  <c r="N2413" i="20"/>
  <c r="R2412" i="20"/>
  <c r="S2412" i="20" s="1"/>
  <c r="Q2412" i="20"/>
  <c r="N2412" i="20"/>
  <c r="R2411" i="20"/>
  <c r="S2411" i="20" s="1"/>
  <c r="Q2411" i="20"/>
  <c r="N2411" i="20"/>
  <c r="R2410" i="20"/>
  <c r="S2410" i="20" s="1"/>
  <c r="Q2410" i="20"/>
  <c r="N2410" i="20"/>
  <c r="R2409" i="20"/>
  <c r="S2409" i="20" s="1"/>
  <c r="Q2409" i="20"/>
  <c r="N2409" i="20"/>
  <c r="R2408" i="20"/>
  <c r="S2408" i="20" s="1"/>
  <c r="Q2408" i="20"/>
  <c r="N2408" i="20"/>
  <c r="R2407" i="20"/>
  <c r="S2407" i="20" s="1"/>
  <c r="Q2407" i="20"/>
  <c r="N2407" i="20"/>
  <c r="R2406" i="20"/>
  <c r="S2406" i="20" s="1"/>
  <c r="Q2406" i="20"/>
  <c r="N2406" i="20"/>
  <c r="R2405" i="20"/>
  <c r="S2405" i="20" s="1"/>
  <c r="Q2405" i="20"/>
  <c r="N2405" i="20"/>
  <c r="R2404" i="20"/>
  <c r="S2404" i="20" s="1"/>
  <c r="Q2404" i="20"/>
  <c r="N2404" i="20"/>
  <c r="R2403" i="20"/>
  <c r="S2403" i="20" s="1"/>
  <c r="Q2403" i="20"/>
  <c r="N2403" i="20"/>
  <c r="R2402" i="20"/>
  <c r="S2402" i="20" s="1"/>
  <c r="Q2402" i="20"/>
  <c r="N2402" i="20"/>
  <c r="R2401" i="20"/>
  <c r="S2401" i="20" s="1"/>
  <c r="Q2401" i="20"/>
  <c r="N2401" i="20"/>
  <c r="R2400" i="20"/>
  <c r="S2400" i="20" s="1"/>
  <c r="Q2400" i="20"/>
  <c r="N2400" i="20"/>
  <c r="R2399" i="20"/>
  <c r="S2399" i="20" s="1"/>
  <c r="Q2399" i="20"/>
  <c r="N2399" i="20"/>
  <c r="R2398" i="20"/>
  <c r="S2398" i="20" s="1"/>
  <c r="Q2398" i="20"/>
  <c r="N2398" i="20"/>
  <c r="R2397" i="20"/>
  <c r="S2397" i="20" s="1"/>
  <c r="Q2397" i="20"/>
  <c r="N2397" i="20"/>
  <c r="R2396" i="20"/>
  <c r="S2396" i="20" s="1"/>
  <c r="Q2396" i="20"/>
  <c r="N2396" i="20"/>
  <c r="R2395" i="20"/>
  <c r="S2395" i="20" s="1"/>
  <c r="Q2395" i="20"/>
  <c r="N2395" i="20"/>
  <c r="R2394" i="20"/>
  <c r="S2394" i="20" s="1"/>
  <c r="Q2394" i="20"/>
  <c r="N2394" i="20"/>
  <c r="R2393" i="20"/>
  <c r="S2393" i="20" s="1"/>
  <c r="Q2393" i="20"/>
  <c r="N2393" i="20"/>
  <c r="R2392" i="20"/>
  <c r="S2392" i="20" s="1"/>
  <c r="Q2392" i="20"/>
  <c r="N2392" i="20"/>
  <c r="R2391" i="20"/>
  <c r="S2391" i="20" s="1"/>
  <c r="Q2391" i="20"/>
  <c r="N2391" i="20"/>
  <c r="R2390" i="20"/>
  <c r="S2390" i="20" s="1"/>
  <c r="Q2390" i="20"/>
  <c r="N2390" i="20"/>
  <c r="R2389" i="20"/>
  <c r="S2389" i="20" s="1"/>
  <c r="Q2389" i="20"/>
  <c r="N2389" i="20"/>
  <c r="R2388" i="20"/>
  <c r="S2388" i="20" s="1"/>
  <c r="Q2388" i="20"/>
  <c r="N2388" i="20"/>
  <c r="R2387" i="20"/>
  <c r="S2387" i="20" s="1"/>
  <c r="Q2387" i="20"/>
  <c r="N2387" i="20"/>
  <c r="R2386" i="20"/>
  <c r="S2386" i="20" s="1"/>
  <c r="Q2386" i="20"/>
  <c r="N2386" i="20"/>
  <c r="R2385" i="20"/>
  <c r="S2385" i="20" s="1"/>
  <c r="Q2385" i="20"/>
  <c r="N2385" i="20"/>
  <c r="R2384" i="20"/>
  <c r="S2384" i="20" s="1"/>
  <c r="Q2384" i="20"/>
  <c r="N2384" i="20"/>
  <c r="R2383" i="20"/>
  <c r="S2383" i="20" s="1"/>
  <c r="Q2383" i="20"/>
  <c r="N2383" i="20"/>
  <c r="R2382" i="20"/>
  <c r="S2382" i="20" s="1"/>
  <c r="Q2382" i="20"/>
  <c r="N2382" i="20"/>
  <c r="R2381" i="20"/>
  <c r="S2381" i="20" s="1"/>
  <c r="Q2381" i="20"/>
  <c r="N2381" i="20"/>
  <c r="R2380" i="20"/>
  <c r="S2380" i="20" s="1"/>
  <c r="Q2380" i="20"/>
  <c r="N2380" i="20"/>
  <c r="R2379" i="20"/>
  <c r="S2379" i="20" s="1"/>
  <c r="Q2379" i="20"/>
  <c r="N2379" i="20"/>
  <c r="R2378" i="20"/>
  <c r="S2378" i="20" s="1"/>
  <c r="Q2378" i="20"/>
  <c r="N2378" i="20"/>
  <c r="R2377" i="20"/>
  <c r="S2377" i="20" s="1"/>
  <c r="Q2377" i="20"/>
  <c r="N2377" i="20"/>
  <c r="R2376" i="20"/>
  <c r="S2376" i="20" s="1"/>
  <c r="Q2376" i="20"/>
  <c r="N2376" i="20"/>
  <c r="R2375" i="20"/>
  <c r="S2375" i="20" s="1"/>
  <c r="Q2375" i="20"/>
  <c r="N2375" i="20"/>
  <c r="R2374" i="20"/>
  <c r="S2374" i="20" s="1"/>
  <c r="Q2374" i="20"/>
  <c r="N2374" i="20"/>
  <c r="R2373" i="20"/>
  <c r="S2373" i="20" s="1"/>
  <c r="Q2373" i="20"/>
  <c r="N2373" i="20"/>
  <c r="R2372" i="20"/>
  <c r="S2372" i="20" s="1"/>
  <c r="Q2372" i="20"/>
  <c r="N2372" i="20"/>
  <c r="R2371" i="20"/>
  <c r="S2371" i="20" s="1"/>
  <c r="Q2371" i="20"/>
  <c r="N2371" i="20"/>
  <c r="R2370" i="20"/>
  <c r="S2370" i="20" s="1"/>
  <c r="Q2370" i="20"/>
  <c r="N2370" i="20"/>
  <c r="R2369" i="20"/>
  <c r="S2369" i="20" s="1"/>
  <c r="Q2369" i="20"/>
  <c r="N2369" i="20"/>
  <c r="R2368" i="20"/>
  <c r="S2368" i="20" s="1"/>
  <c r="Q2368" i="20"/>
  <c r="N2368" i="20"/>
  <c r="R2367" i="20"/>
  <c r="S2367" i="20" s="1"/>
  <c r="Q2367" i="20"/>
  <c r="N2367" i="20"/>
  <c r="R2366" i="20"/>
  <c r="S2366" i="20" s="1"/>
  <c r="Q2366" i="20"/>
  <c r="N2366" i="20"/>
  <c r="R2365" i="20"/>
  <c r="S2365" i="20" s="1"/>
  <c r="Q2365" i="20"/>
  <c r="N2365" i="20"/>
  <c r="R2364" i="20"/>
  <c r="S2364" i="20" s="1"/>
  <c r="Q2364" i="20"/>
  <c r="N2364" i="20"/>
  <c r="R2363" i="20"/>
  <c r="S2363" i="20" s="1"/>
  <c r="Q2363" i="20"/>
  <c r="N2363" i="20"/>
  <c r="R2362" i="20"/>
  <c r="S2362" i="20" s="1"/>
  <c r="Q2362" i="20"/>
  <c r="N2362" i="20"/>
  <c r="R2361" i="20"/>
  <c r="S2361" i="20" s="1"/>
  <c r="Q2361" i="20"/>
  <c r="N2361" i="20"/>
  <c r="R2360" i="20"/>
  <c r="S2360" i="20" s="1"/>
  <c r="Q2360" i="20"/>
  <c r="N2360" i="20"/>
  <c r="R2359" i="20"/>
  <c r="S2359" i="20" s="1"/>
  <c r="Q2359" i="20"/>
  <c r="N2359" i="20"/>
  <c r="R2358" i="20"/>
  <c r="S2358" i="20" s="1"/>
  <c r="Q2358" i="20"/>
  <c r="N2358" i="20"/>
  <c r="R2357" i="20"/>
  <c r="S2357" i="20" s="1"/>
  <c r="Q2357" i="20"/>
  <c r="N2357" i="20"/>
  <c r="R2356" i="20"/>
  <c r="S2356" i="20" s="1"/>
  <c r="Q2356" i="20"/>
  <c r="N2356" i="20"/>
  <c r="R2355" i="20"/>
  <c r="S2355" i="20" s="1"/>
  <c r="Q2355" i="20"/>
  <c r="N2355" i="20"/>
  <c r="R2354" i="20"/>
  <c r="S2354" i="20" s="1"/>
  <c r="Q2354" i="20"/>
  <c r="N2354" i="20"/>
  <c r="R2353" i="20"/>
  <c r="S2353" i="20" s="1"/>
  <c r="Q2353" i="20"/>
  <c r="N2353" i="20"/>
  <c r="R2352" i="20"/>
  <c r="S2352" i="20" s="1"/>
  <c r="Q2352" i="20"/>
  <c r="N2352" i="20"/>
  <c r="R2351" i="20"/>
  <c r="S2351" i="20" s="1"/>
  <c r="Q2351" i="20"/>
  <c r="N2351" i="20"/>
  <c r="R2350" i="20"/>
  <c r="S2350" i="20" s="1"/>
  <c r="Q2350" i="20"/>
  <c r="N2350" i="20"/>
  <c r="R2349" i="20"/>
  <c r="S2349" i="20" s="1"/>
  <c r="Q2349" i="20"/>
  <c r="N2349" i="20"/>
  <c r="R2348" i="20"/>
  <c r="S2348" i="20" s="1"/>
  <c r="Q2348" i="20"/>
  <c r="N2348" i="20"/>
  <c r="R2347" i="20"/>
  <c r="S2347" i="20" s="1"/>
  <c r="Q2347" i="20"/>
  <c r="N2347" i="20"/>
  <c r="R2346" i="20"/>
  <c r="S2346" i="20" s="1"/>
  <c r="Q2346" i="20"/>
  <c r="N2346" i="20"/>
  <c r="R2345" i="20"/>
  <c r="S2345" i="20" s="1"/>
  <c r="Q2345" i="20"/>
  <c r="N2345" i="20"/>
  <c r="R2344" i="20"/>
  <c r="S2344" i="20" s="1"/>
  <c r="Q2344" i="20"/>
  <c r="N2344" i="20"/>
  <c r="R2343" i="20"/>
  <c r="S2343" i="20" s="1"/>
  <c r="Q2343" i="20"/>
  <c r="N2343" i="20"/>
  <c r="R2342" i="20"/>
  <c r="S2342" i="20" s="1"/>
  <c r="Q2342" i="20"/>
  <c r="N2342" i="20"/>
  <c r="R2341" i="20"/>
  <c r="S2341" i="20" s="1"/>
  <c r="Q2341" i="20"/>
  <c r="N2341" i="20"/>
  <c r="R2340" i="20"/>
  <c r="S2340" i="20" s="1"/>
  <c r="Q2340" i="20"/>
  <c r="N2340" i="20"/>
  <c r="R2339" i="20"/>
  <c r="S2339" i="20" s="1"/>
  <c r="Q2339" i="20"/>
  <c r="N2339" i="20"/>
  <c r="R2338" i="20"/>
  <c r="S2338" i="20" s="1"/>
  <c r="Q2338" i="20"/>
  <c r="N2338" i="20"/>
  <c r="R2337" i="20"/>
  <c r="S2337" i="20" s="1"/>
  <c r="Q2337" i="20"/>
  <c r="N2337" i="20"/>
  <c r="R2336" i="20"/>
  <c r="S2336" i="20" s="1"/>
  <c r="Q2336" i="20"/>
  <c r="N2336" i="20"/>
  <c r="R2335" i="20"/>
  <c r="S2335" i="20" s="1"/>
  <c r="Q2335" i="20"/>
  <c r="N2335" i="20"/>
  <c r="R2334" i="20"/>
  <c r="S2334" i="20" s="1"/>
  <c r="Q2334" i="20"/>
  <c r="N2334" i="20"/>
  <c r="R2333" i="20"/>
  <c r="S2333" i="20" s="1"/>
  <c r="Q2333" i="20"/>
  <c r="N2333" i="20"/>
  <c r="R2332" i="20"/>
  <c r="S2332" i="20" s="1"/>
  <c r="Q2332" i="20"/>
  <c r="N2332" i="20"/>
  <c r="R2331" i="20"/>
  <c r="S2331" i="20" s="1"/>
  <c r="Q2331" i="20"/>
  <c r="N2331" i="20"/>
  <c r="R2330" i="20"/>
  <c r="S2330" i="20" s="1"/>
  <c r="Q2330" i="20"/>
  <c r="N2330" i="20"/>
  <c r="R2329" i="20"/>
  <c r="S2329" i="20" s="1"/>
  <c r="Q2329" i="20"/>
  <c r="N2329" i="20"/>
  <c r="R2328" i="20"/>
  <c r="S2328" i="20" s="1"/>
  <c r="Q2328" i="20"/>
  <c r="N2328" i="20"/>
  <c r="R2327" i="20"/>
  <c r="S2327" i="20" s="1"/>
  <c r="Q2327" i="20"/>
  <c r="N2327" i="20"/>
  <c r="R2326" i="20"/>
  <c r="S2326" i="20" s="1"/>
  <c r="Q2326" i="20"/>
  <c r="N2326" i="20"/>
  <c r="R2325" i="20"/>
  <c r="S2325" i="20" s="1"/>
  <c r="Q2325" i="20"/>
  <c r="N2325" i="20"/>
  <c r="R2324" i="20"/>
  <c r="S2324" i="20" s="1"/>
  <c r="Q2324" i="20"/>
  <c r="N2324" i="20"/>
  <c r="R2323" i="20"/>
  <c r="S2323" i="20" s="1"/>
  <c r="Q2323" i="20"/>
  <c r="N2323" i="20"/>
  <c r="R2322" i="20"/>
  <c r="S2322" i="20" s="1"/>
  <c r="Q2322" i="20"/>
  <c r="N2322" i="20"/>
  <c r="R2321" i="20"/>
  <c r="S2321" i="20" s="1"/>
  <c r="Q2321" i="20"/>
  <c r="N2321" i="20"/>
  <c r="R2320" i="20"/>
  <c r="S2320" i="20" s="1"/>
  <c r="Q2320" i="20"/>
  <c r="N2320" i="20"/>
  <c r="R2319" i="20"/>
  <c r="S2319" i="20" s="1"/>
  <c r="Q2319" i="20"/>
  <c r="N2319" i="20"/>
  <c r="R2318" i="20"/>
  <c r="S2318" i="20" s="1"/>
  <c r="Q2318" i="20"/>
  <c r="N2318" i="20"/>
  <c r="R2317" i="20"/>
  <c r="S2317" i="20" s="1"/>
  <c r="Q2317" i="20"/>
  <c r="N2317" i="20"/>
  <c r="R2316" i="20"/>
  <c r="S2316" i="20" s="1"/>
  <c r="Q2316" i="20"/>
  <c r="N2316" i="20"/>
  <c r="R2315" i="20"/>
  <c r="S2315" i="20" s="1"/>
  <c r="Q2315" i="20"/>
  <c r="N2315" i="20"/>
  <c r="R2314" i="20"/>
  <c r="S2314" i="20" s="1"/>
  <c r="Q2314" i="20"/>
  <c r="N2314" i="20"/>
  <c r="R2313" i="20"/>
  <c r="S2313" i="20" s="1"/>
  <c r="Q2313" i="20"/>
  <c r="N2313" i="20"/>
  <c r="R2312" i="20"/>
  <c r="S2312" i="20" s="1"/>
  <c r="Q2312" i="20"/>
  <c r="N2312" i="20"/>
  <c r="R2311" i="20"/>
  <c r="S2311" i="20" s="1"/>
  <c r="Q2311" i="20"/>
  <c r="N2311" i="20"/>
  <c r="R2310" i="20"/>
  <c r="S2310" i="20" s="1"/>
  <c r="Q2310" i="20"/>
  <c r="N2310" i="20"/>
  <c r="R2309" i="20"/>
  <c r="S2309" i="20" s="1"/>
  <c r="Q2309" i="20"/>
  <c r="N2309" i="20"/>
  <c r="R2308" i="20"/>
  <c r="S2308" i="20" s="1"/>
  <c r="Q2308" i="20"/>
  <c r="N2308" i="20"/>
  <c r="R2307" i="20"/>
  <c r="S2307" i="20" s="1"/>
  <c r="Q2307" i="20"/>
  <c r="N2307" i="20"/>
  <c r="R2306" i="20"/>
  <c r="S2306" i="20" s="1"/>
  <c r="Q2306" i="20"/>
  <c r="N2306" i="20"/>
  <c r="R2305" i="20"/>
  <c r="S2305" i="20" s="1"/>
  <c r="Q2305" i="20"/>
  <c r="N2305" i="20"/>
  <c r="R2304" i="20"/>
  <c r="S2304" i="20" s="1"/>
  <c r="Q2304" i="20"/>
  <c r="N2304" i="20"/>
  <c r="R2303" i="20"/>
  <c r="S2303" i="20" s="1"/>
  <c r="Q2303" i="20"/>
  <c r="N2303" i="20"/>
  <c r="R2302" i="20"/>
  <c r="S2302" i="20" s="1"/>
  <c r="Q2302" i="20"/>
  <c r="N2302" i="20"/>
  <c r="R2301" i="20"/>
  <c r="S2301" i="20" s="1"/>
  <c r="Q2301" i="20"/>
  <c r="N2301" i="20"/>
  <c r="R2300" i="20"/>
  <c r="S2300" i="20" s="1"/>
  <c r="Q2300" i="20"/>
  <c r="N2300" i="20"/>
  <c r="R2299" i="20"/>
  <c r="S2299" i="20" s="1"/>
  <c r="Q2299" i="20"/>
  <c r="N2299" i="20"/>
  <c r="R2298" i="20"/>
  <c r="S2298" i="20" s="1"/>
  <c r="Q2298" i="20"/>
  <c r="N2298" i="20"/>
  <c r="R2297" i="20"/>
  <c r="S2297" i="20" s="1"/>
  <c r="Q2297" i="20"/>
  <c r="N2297" i="20"/>
  <c r="R2296" i="20"/>
  <c r="S2296" i="20" s="1"/>
  <c r="Q2296" i="20"/>
  <c r="N2296" i="20"/>
  <c r="R2295" i="20"/>
  <c r="S2295" i="20" s="1"/>
  <c r="Q2295" i="20"/>
  <c r="N2295" i="20"/>
  <c r="R2294" i="20"/>
  <c r="S2294" i="20" s="1"/>
  <c r="Q2294" i="20"/>
  <c r="N2294" i="20"/>
  <c r="R2293" i="20"/>
  <c r="S2293" i="20" s="1"/>
  <c r="Q2293" i="20"/>
  <c r="N2293" i="20"/>
  <c r="R2292" i="20"/>
  <c r="S2292" i="20" s="1"/>
  <c r="Q2292" i="20"/>
  <c r="N2292" i="20"/>
  <c r="R2291" i="20"/>
  <c r="S2291" i="20" s="1"/>
  <c r="Q2291" i="20"/>
  <c r="N2291" i="20"/>
  <c r="R2290" i="20"/>
  <c r="S2290" i="20" s="1"/>
  <c r="Q2290" i="20"/>
  <c r="N2290" i="20"/>
  <c r="R2289" i="20"/>
  <c r="S2289" i="20" s="1"/>
  <c r="Q2289" i="20"/>
  <c r="N2289" i="20"/>
  <c r="R2288" i="20"/>
  <c r="S2288" i="20" s="1"/>
  <c r="Q2288" i="20"/>
  <c r="N2288" i="20"/>
  <c r="R2287" i="20"/>
  <c r="S2287" i="20" s="1"/>
  <c r="Q2287" i="20"/>
  <c r="N2287" i="20"/>
  <c r="R2286" i="20"/>
  <c r="S2286" i="20" s="1"/>
  <c r="Q2286" i="20"/>
  <c r="N2286" i="20"/>
  <c r="R2285" i="20"/>
  <c r="S2285" i="20" s="1"/>
  <c r="Q2285" i="20"/>
  <c r="N2285" i="20"/>
  <c r="R2284" i="20"/>
  <c r="S2284" i="20" s="1"/>
  <c r="Q2284" i="20"/>
  <c r="N2284" i="20"/>
  <c r="R2283" i="20"/>
  <c r="S2283" i="20" s="1"/>
  <c r="Q2283" i="20"/>
  <c r="N2283" i="20"/>
  <c r="R2282" i="20"/>
  <c r="S2282" i="20" s="1"/>
  <c r="Q2282" i="20"/>
  <c r="N2282" i="20"/>
  <c r="R2281" i="20"/>
  <c r="S2281" i="20" s="1"/>
  <c r="Q2281" i="20"/>
  <c r="N2281" i="20"/>
  <c r="R2280" i="20"/>
  <c r="S2280" i="20" s="1"/>
  <c r="Q2280" i="20"/>
  <c r="N2280" i="20"/>
  <c r="R2279" i="20"/>
  <c r="S2279" i="20" s="1"/>
  <c r="Q2279" i="20"/>
  <c r="N2279" i="20"/>
  <c r="R2278" i="20"/>
  <c r="S2278" i="20" s="1"/>
  <c r="Q2278" i="20"/>
  <c r="N2278" i="20"/>
  <c r="R2277" i="20"/>
  <c r="S2277" i="20" s="1"/>
  <c r="Q2277" i="20"/>
  <c r="N2277" i="20"/>
  <c r="R2276" i="20"/>
  <c r="S2276" i="20" s="1"/>
  <c r="Q2276" i="20"/>
  <c r="N2276" i="20"/>
  <c r="R2275" i="20"/>
  <c r="S2275" i="20" s="1"/>
  <c r="Q2275" i="20"/>
  <c r="N2275" i="20"/>
  <c r="R2274" i="20"/>
  <c r="S2274" i="20" s="1"/>
  <c r="Q2274" i="20"/>
  <c r="N2274" i="20"/>
  <c r="R2273" i="20"/>
  <c r="S2273" i="20" s="1"/>
  <c r="Q2273" i="20"/>
  <c r="N2273" i="20"/>
  <c r="R2272" i="20"/>
  <c r="S2272" i="20" s="1"/>
  <c r="Q2272" i="20"/>
  <c r="N2272" i="20"/>
  <c r="R2271" i="20"/>
  <c r="S2271" i="20" s="1"/>
  <c r="Q2271" i="20"/>
  <c r="N2271" i="20"/>
  <c r="R2270" i="20"/>
  <c r="S2270" i="20" s="1"/>
  <c r="Q2270" i="20"/>
  <c r="N2270" i="20"/>
  <c r="R2269" i="20"/>
  <c r="S2269" i="20" s="1"/>
  <c r="Q2269" i="20"/>
  <c r="N2269" i="20"/>
  <c r="R2268" i="20"/>
  <c r="S2268" i="20" s="1"/>
  <c r="Q2268" i="20"/>
  <c r="N2268" i="20"/>
  <c r="R2267" i="20"/>
  <c r="S2267" i="20" s="1"/>
  <c r="Q2267" i="20"/>
  <c r="N2267" i="20"/>
  <c r="R2266" i="20"/>
  <c r="S2266" i="20" s="1"/>
  <c r="Q2266" i="20"/>
  <c r="N2266" i="20"/>
  <c r="R2265" i="20"/>
  <c r="S2265" i="20" s="1"/>
  <c r="Q2265" i="20"/>
  <c r="N2265" i="20"/>
  <c r="R2264" i="20"/>
  <c r="S2264" i="20" s="1"/>
  <c r="Q2264" i="20"/>
  <c r="N2264" i="20"/>
  <c r="R2263" i="20"/>
  <c r="S2263" i="20" s="1"/>
  <c r="Q2263" i="20"/>
  <c r="N2263" i="20"/>
  <c r="R2262" i="20"/>
  <c r="S2262" i="20" s="1"/>
  <c r="Q2262" i="20"/>
  <c r="N2262" i="20"/>
  <c r="R2261" i="20"/>
  <c r="S2261" i="20" s="1"/>
  <c r="Q2261" i="20"/>
  <c r="N2261" i="20"/>
  <c r="R2260" i="20"/>
  <c r="S2260" i="20" s="1"/>
  <c r="Q2260" i="20"/>
  <c r="N2260" i="20"/>
  <c r="R2259" i="20"/>
  <c r="S2259" i="20" s="1"/>
  <c r="Q2259" i="20"/>
  <c r="N2259" i="20"/>
  <c r="R2258" i="20"/>
  <c r="S2258" i="20" s="1"/>
  <c r="Q2258" i="20"/>
  <c r="N2258" i="20"/>
  <c r="R2257" i="20"/>
  <c r="S2257" i="20" s="1"/>
  <c r="Q2257" i="20"/>
  <c r="N2257" i="20"/>
  <c r="R2256" i="20"/>
  <c r="S2256" i="20" s="1"/>
  <c r="Q2256" i="20"/>
  <c r="N2256" i="20"/>
  <c r="R2255" i="20"/>
  <c r="S2255" i="20" s="1"/>
  <c r="Q2255" i="20"/>
  <c r="N2255" i="20"/>
  <c r="R2254" i="20"/>
  <c r="S2254" i="20" s="1"/>
  <c r="Q2254" i="20"/>
  <c r="N2254" i="20"/>
  <c r="R2253" i="20"/>
  <c r="S2253" i="20" s="1"/>
  <c r="Q2253" i="20"/>
  <c r="N2253" i="20"/>
  <c r="R2252" i="20"/>
  <c r="S2252" i="20" s="1"/>
  <c r="Q2252" i="20"/>
  <c r="N2252" i="20"/>
  <c r="R2251" i="20"/>
  <c r="S2251" i="20" s="1"/>
  <c r="Q2251" i="20"/>
  <c r="N2251" i="20"/>
  <c r="R2250" i="20"/>
  <c r="S2250" i="20" s="1"/>
  <c r="Q2250" i="20"/>
  <c r="N2250" i="20"/>
  <c r="R2249" i="20"/>
  <c r="S2249" i="20" s="1"/>
  <c r="Q2249" i="20"/>
  <c r="N2249" i="20"/>
  <c r="R2248" i="20"/>
  <c r="S2248" i="20" s="1"/>
  <c r="Q2248" i="20"/>
  <c r="N2248" i="20"/>
  <c r="R2247" i="20"/>
  <c r="S2247" i="20" s="1"/>
  <c r="Q2247" i="20"/>
  <c r="N2247" i="20"/>
  <c r="R2246" i="20"/>
  <c r="S2246" i="20" s="1"/>
  <c r="Q2246" i="20"/>
  <c r="N2246" i="20"/>
  <c r="R2245" i="20"/>
  <c r="S2245" i="20" s="1"/>
  <c r="Q2245" i="20"/>
  <c r="N2245" i="20"/>
  <c r="R2244" i="20"/>
  <c r="S2244" i="20" s="1"/>
  <c r="Q2244" i="20"/>
  <c r="N2244" i="20"/>
  <c r="R2243" i="20"/>
  <c r="S2243" i="20" s="1"/>
  <c r="Q2243" i="20"/>
  <c r="N2243" i="20"/>
  <c r="R2242" i="20"/>
  <c r="S2242" i="20" s="1"/>
  <c r="Q2242" i="20"/>
  <c r="N2242" i="20"/>
  <c r="R2241" i="20"/>
  <c r="S2241" i="20" s="1"/>
  <c r="Q2241" i="20"/>
  <c r="N2241" i="20"/>
  <c r="R2240" i="20"/>
  <c r="S2240" i="20" s="1"/>
  <c r="Q2240" i="20"/>
  <c r="N2240" i="20"/>
  <c r="R2239" i="20"/>
  <c r="S2239" i="20" s="1"/>
  <c r="Q2239" i="20"/>
  <c r="N2239" i="20"/>
  <c r="R2238" i="20"/>
  <c r="S2238" i="20" s="1"/>
  <c r="Q2238" i="20"/>
  <c r="N2238" i="20"/>
  <c r="R2237" i="20"/>
  <c r="S2237" i="20" s="1"/>
  <c r="Q2237" i="20"/>
  <c r="N2237" i="20"/>
  <c r="R2236" i="20"/>
  <c r="S2236" i="20" s="1"/>
  <c r="Q2236" i="20"/>
  <c r="N2236" i="20"/>
  <c r="R2235" i="20"/>
  <c r="S2235" i="20" s="1"/>
  <c r="Q2235" i="20"/>
  <c r="N2235" i="20"/>
  <c r="R2234" i="20"/>
  <c r="S2234" i="20" s="1"/>
  <c r="Q2234" i="20"/>
  <c r="N2234" i="20"/>
  <c r="R2233" i="20"/>
  <c r="S2233" i="20" s="1"/>
  <c r="Q2233" i="20"/>
  <c r="N2233" i="20"/>
  <c r="R2232" i="20"/>
  <c r="S2232" i="20" s="1"/>
  <c r="Q2232" i="20"/>
  <c r="N2232" i="20"/>
  <c r="R2231" i="20"/>
  <c r="S2231" i="20" s="1"/>
  <c r="Q2231" i="20"/>
  <c r="N2231" i="20"/>
  <c r="R2230" i="20"/>
  <c r="S2230" i="20" s="1"/>
  <c r="Q2230" i="20"/>
  <c r="N2230" i="20"/>
  <c r="R2229" i="20"/>
  <c r="S2229" i="20" s="1"/>
  <c r="Q2229" i="20"/>
  <c r="N2229" i="20"/>
  <c r="R2228" i="20"/>
  <c r="S2228" i="20" s="1"/>
  <c r="Q2228" i="20"/>
  <c r="N2228" i="20"/>
  <c r="R2227" i="20"/>
  <c r="S2227" i="20" s="1"/>
  <c r="Q2227" i="20"/>
  <c r="N2227" i="20"/>
  <c r="R2226" i="20"/>
  <c r="S2226" i="20" s="1"/>
  <c r="Q2226" i="20"/>
  <c r="N2226" i="20"/>
  <c r="R2225" i="20"/>
  <c r="S2225" i="20" s="1"/>
  <c r="Q2225" i="20"/>
  <c r="N2225" i="20"/>
  <c r="R2224" i="20"/>
  <c r="S2224" i="20" s="1"/>
  <c r="Q2224" i="20"/>
  <c r="N2224" i="20"/>
  <c r="R2223" i="20"/>
  <c r="S2223" i="20" s="1"/>
  <c r="Q2223" i="20"/>
  <c r="N2223" i="20"/>
  <c r="R2222" i="20"/>
  <c r="S2222" i="20" s="1"/>
  <c r="Q2222" i="20"/>
  <c r="N2222" i="20"/>
  <c r="R2221" i="20"/>
  <c r="S2221" i="20" s="1"/>
  <c r="Q2221" i="20"/>
  <c r="N2221" i="20"/>
  <c r="R2220" i="20"/>
  <c r="S2220" i="20" s="1"/>
  <c r="Q2220" i="20"/>
  <c r="N2220" i="20"/>
  <c r="R2219" i="20"/>
  <c r="S2219" i="20" s="1"/>
  <c r="Q2219" i="20"/>
  <c r="N2219" i="20"/>
  <c r="R2218" i="20"/>
  <c r="S2218" i="20" s="1"/>
  <c r="Q2218" i="20"/>
  <c r="N2218" i="20"/>
  <c r="R2217" i="20"/>
  <c r="S2217" i="20" s="1"/>
  <c r="Q2217" i="20"/>
  <c r="N2217" i="20"/>
  <c r="R2216" i="20"/>
  <c r="S2216" i="20" s="1"/>
  <c r="Q2216" i="20"/>
  <c r="N2216" i="20"/>
  <c r="R2215" i="20"/>
  <c r="S2215" i="20" s="1"/>
  <c r="Q2215" i="20"/>
  <c r="N2215" i="20"/>
  <c r="R2214" i="20"/>
  <c r="S2214" i="20" s="1"/>
  <c r="Q2214" i="20"/>
  <c r="N2214" i="20"/>
  <c r="R2213" i="20"/>
  <c r="S2213" i="20" s="1"/>
  <c r="Q2213" i="20"/>
  <c r="N2213" i="20"/>
  <c r="R2212" i="20"/>
  <c r="S2212" i="20" s="1"/>
  <c r="Q2212" i="20"/>
  <c r="N2212" i="20"/>
  <c r="R2211" i="20"/>
  <c r="S2211" i="20" s="1"/>
  <c r="Q2211" i="20"/>
  <c r="N2211" i="20"/>
  <c r="R2210" i="20"/>
  <c r="S2210" i="20" s="1"/>
  <c r="Q2210" i="20"/>
  <c r="N2210" i="20"/>
  <c r="R2209" i="20"/>
  <c r="S2209" i="20" s="1"/>
  <c r="Q2209" i="20"/>
  <c r="N2209" i="20"/>
  <c r="R2208" i="20"/>
  <c r="S2208" i="20" s="1"/>
  <c r="Q2208" i="20"/>
  <c r="N2208" i="20"/>
  <c r="R2207" i="20"/>
  <c r="S2207" i="20" s="1"/>
  <c r="Q2207" i="20"/>
  <c r="N2207" i="20"/>
  <c r="R2206" i="20"/>
  <c r="S2206" i="20" s="1"/>
  <c r="Q2206" i="20"/>
  <c r="N2206" i="20"/>
  <c r="R2205" i="20"/>
  <c r="S2205" i="20" s="1"/>
  <c r="Q2205" i="20"/>
  <c r="N2205" i="20"/>
  <c r="R2204" i="20"/>
  <c r="S2204" i="20" s="1"/>
  <c r="Q2204" i="20"/>
  <c r="N2204" i="20"/>
  <c r="R2203" i="20"/>
  <c r="S2203" i="20" s="1"/>
  <c r="Q2203" i="20"/>
  <c r="N2203" i="20"/>
  <c r="R2202" i="20"/>
  <c r="S2202" i="20" s="1"/>
  <c r="Q2202" i="20"/>
  <c r="N2202" i="20"/>
  <c r="R2201" i="20"/>
  <c r="S2201" i="20" s="1"/>
  <c r="Q2201" i="20"/>
  <c r="N2201" i="20"/>
  <c r="R2200" i="20"/>
  <c r="S2200" i="20" s="1"/>
  <c r="Q2200" i="20"/>
  <c r="N2200" i="20"/>
  <c r="R2199" i="20"/>
  <c r="S2199" i="20" s="1"/>
  <c r="Q2199" i="20"/>
  <c r="N2199" i="20"/>
  <c r="R2198" i="20"/>
  <c r="S2198" i="20" s="1"/>
  <c r="Q2198" i="20"/>
  <c r="N2198" i="20"/>
  <c r="R2197" i="20"/>
  <c r="S2197" i="20" s="1"/>
  <c r="Q2197" i="20"/>
  <c r="N2197" i="20"/>
  <c r="R2196" i="20"/>
  <c r="S2196" i="20" s="1"/>
  <c r="Q2196" i="20"/>
  <c r="N2196" i="20"/>
  <c r="R2195" i="20"/>
  <c r="S2195" i="20" s="1"/>
  <c r="Q2195" i="20"/>
  <c r="N2195" i="20"/>
  <c r="R2194" i="20"/>
  <c r="S2194" i="20" s="1"/>
  <c r="Q2194" i="20"/>
  <c r="N2194" i="20"/>
  <c r="R2193" i="20"/>
  <c r="S2193" i="20" s="1"/>
  <c r="Q2193" i="20"/>
  <c r="N2193" i="20"/>
  <c r="R2192" i="20"/>
  <c r="S2192" i="20" s="1"/>
  <c r="Q2192" i="20"/>
  <c r="N2192" i="20"/>
  <c r="R2191" i="20"/>
  <c r="S2191" i="20" s="1"/>
  <c r="Q2191" i="20"/>
  <c r="N2191" i="20"/>
  <c r="R2190" i="20"/>
  <c r="S2190" i="20" s="1"/>
  <c r="Q2190" i="20"/>
  <c r="N2190" i="20"/>
  <c r="R2189" i="20"/>
  <c r="S2189" i="20" s="1"/>
  <c r="Q2189" i="20"/>
  <c r="N2189" i="20"/>
  <c r="R2188" i="20"/>
  <c r="S2188" i="20" s="1"/>
  <c r="Q2188" i="20"/>
  <c r="N2188" i="20"/>
  <c r="R2187" i="20"/>
  <c r="S2187" i="20" s="1"/>
  <c r="Q2187" i="20"/>
  <c r="N2187" i="20"/>
  <c r="R2186" i="20"/>
  <c r="S2186" i="20" s="1"/>
  <c r="Q2186" i="20"/>
  <c r="N2186" i="20"/>
  <c r="R2185" i="20"/>
  <c r="S2185" i="20" s="1"/>
  <c r="Q2185" i="20"/>
  <c r="N2185" i="20"/>
  <c r="R2184" i="20"/>
  <c r="S2184" i="20" s="1"/>
  <c r="Q2184" i="20"/>
  <c r="N2184" i="20"/>
  <c r="R2183" i="20"/>
  <c r="S2183" i="20" s="1"/>
  <c r="Q2183" i="20"/>
  <c r="N2183" i="20"/>
  <c r="R2182" i="20"/>
  <c r="S2182" i="20" s="1"/>
  <c r="Q2182" i="20"/>
  <c r="N2182" i="20"/>
  <c r="R2181" i="20"/>
  <c r="S2181" i="20" s="1"/>
  <c r="Q2181" i="20"/>
  <c r="N2181" i="20"/>
  <c r="R2180" i="20"/>
  <c r="S2180" i="20" s="1"/>
  <c r="Q2180" i="20"/>
  <c r="N2180" i="20"/>
  <c r="R2179" i="20"/>
  <c r="S2179" i="20" s="1"/>
  <c r="Q2179" i="20"/>
  <c r="N2179" i="20"/>
  <c r="R2178" i="20"/>
  <c r="S2178" i="20" s="1"/>
  <c r="Q2178" i="20"/>
  <c r="N2178" i="20"/>
  <c r="R2177" i="20"/>
  <c r="S2177" i="20" s="1"/>
  <c r="Q2177" i="20"/>
  <c r="N2177" i="20"/>
  <c r="R2176" i="20"/>
  <c r="S2176" i="20" s="1"/>
  <c r="Q2176" i="20"/>
  <c r="N2176" i="20"/>
  <c r="R2175" i="20"/>
  <c r="S2175" i="20" s="1"/>
  <c r="Q2175" i="20"/>
  <c r="N2175" i="20"/>
  <c r="R2174" i="20"/>
  <c r="S2174" i="20" s="1"/>
  <c r="Q2174" i="20"/>
  <c r="N2174" i="20"/>
  <c r="R2173" i="20"/>
  <c r="S2173" i="20" s="1"/>
  <c r="Q2173" i="20"/>
  <c r="N2173" i="20"/>
  <c r="R2172" i="20"/>
  <c r="S2172" i="20" s="1"/>
  <c r="Q2172" i="20"/>
  <c r="N2172" i="20"/>
  <c r="R2171" i="20"/>
  <c r="S2171" i="20" s="1"/>
  <c r="Q2171" i="20"/>
  <c r="N2171" i="20"/>
  <c r="R2170" i="20"/>
  <c r="S2170" i="20" s="1"/>
  <c r="Q2170" i="20"/>
  <c r="N2170" i="20"/>
  <c r="R2169" i="20"/>
  <c r="S2169" i="20" s="1"/>
  <c r="Q2169" i="20"/>
  <c r="N2169" i="20"/>
  <c r="R2168" i="20"/>
  <c r="S2168" i="20" s="1"/>
  <c r="Q2168" i="20"/>
  <c r="N2168" i="20"/>
  <c r="R2167" i="20"/>
  <c r="S2167" i="20" s="1"/>
  <c r="Q2167" i="20"/>
  <c r="N2167" i="20"/>
  <c r="R2166" i="20"/>
  <c r="S2166" i="20" s="1"/>
  <c r="Q2166" i="20"/>
  <c r="N2166" i="20"/>
  <c r="R2165" i="20"/>
  <c r="S2165" i="20" s="1"/>
  <c r="Q2165" i="20"/>
  <c r="N2165" i="20"/>
  <c r="R2164" i="20"/>
  <c r="S2164" i="20" s="1"/>
  <c r="Q2164" i="20"/>
  <c r="N2164" i="20"/>
  <c r="R2163" i="20"/>
  <c r="S2163" i="20" s="1"/>
  <c r="Q2163" i="20"/>
  <c r="N2163" i="20"/>
  <c r="R2162" i="20"/>
  <c r="S2162" i="20" s="1"/>
  <c r="Q2162" i="20"/>
  <c r="N2162" i="20"/>
  <c r="R2161" i="20"/>
  <c r="S2161" i="20" s="1"/>
  <c r="Q2161" i="20"/>
  <c r="N2161" i="20"/>
  <c r="R2160" i="20"/>
  <c r="S2160" i="20" s="1"/>
  <c r="Q2160" i="20"/>
  <c r="N2160" i="20"/>
  <c r="R2159" i="20"/>
  <c r="S2159" i="20" s="1"/>
  <c r="Q2159" i="20"/>
  <c r="N2159" i="20"/>
  <c r="R2158" i="20"/>
  <c r="S2158" i="20" s="1"/>
  <c r="Q2158" i="20"/>
  <c r="N2158" i="20"/>
  <c r="R2157" i="20"/>
  <c r="S2157" i="20" s="1"/>
  <c r="Q2157" i="20"/>
  <c r="N2157" i="20"/>
  <c r="R2156" i="20"/>
  <c r="S2156" i="20" s="1"/>
  <c r="Q2156" i="20"/>
  <c r="N2156" i="20"/>
  <c r="R2155" i="20"/>
  <c r="S2155" i="20" s="1"/>
  <c r="Q2155" i="20"/>
  <c r="N2155" i="20"/>
  <c r="R2154" i="20"/>
  <c r="S2154" i="20" s="1"/>
  <c r="Q2154" i="20"/>
  <c r="N2154" i="20"/>
  <c r="R2153" i="20"/>
  <c r="S2153" i="20" s="1"/>
  <c r="Q2153" i="20"/>
  <c r="N2153" i="20"/>
  <c r="R2152" i="20"/>
  <c r="S2152" i="20" s="1"/>
  <c r="Q2152" i="20"/>
  <c r="N2152" i="20"/>
  <c r="R2151" i="20"/>
  <c r="S2151" i="20" s="1"/>
  <c r="Q2151" i="20"/>
  <c r="N2151" i="20"/>
  <c r="R2150" i="20"/>
  <c r="S2150" i="20" s="1"/>
  <c r="Q2150" i="20"/>
  <c r="N2150" i="20"/>
  <c r="R2149" i="20"/>
  <c r="S2149" i="20" s="1"/>
  <c r="Q2149" i="20"/>
  <c r="N2149" i="20"/>
  <c r="R2148" i="20"/>
  <c r="S2148" i="20" s="1"/>
  <c r="Q2148" i="20"/>
  <c r="N2148" i="20"/>
  <c r="R2147" i="20"/>
  <c r="S2147" i="20" s="1"/>
  <c r="Q2147" i="20"/>
  <c r="N2147" i="20"/>
  <c r="R2146" i="20"/>
  <c r="S2146" i="20" s="1"/>
  <c r="Q2146" i="20"/>
  <c r="N2146" i="20"/>
  <c r="R2145" i="20"/>
  <c r="S2145" i="20" s="1"/>
  <c r="Q2145" i="20"/>
  <c r="N2145" i="20"/>
  <c r="R2144" i="20"/>
  <c r="S2144" i="20" s="1"/>
  <c r="Q2144" i="20"/>
  <c r="N2144" i="20"/>
  <c r="R2143" i="20"/>
  <c r="S2143" i="20" s="1"/>
  <c r="Q2143" i="20"/>
  <c r="N2143" i="20"/>
  <c r="R2142" i="20"/>
  <c r="S2142" i="20" s="1"/>
  <c r="Q2142" i="20"/>
  <c r="N2142" i="20"/>
  <c r="R2141" i="20"/>
  <c r="S2141" i="20" s="1"/>
  <c r="Q2141" i="20"/>
  <c r="N2141" i="20"/>
  <c r="R2140" i="20"/>
  <c r="S2140" i="20" s="1"/>
  <c r="Q2140" i="20"/>
  <c r="N2140" i="20"/>
  <c r="R2139" i="20"/>
  <c r="S2139" i="20" s="1"/>
  <c r="Q2139" i="20"/>
  <c r="N2139" i="20"/>
  <c r="R2138" i="20"/>
  <c r="S2138" i="20" s="1"/>
  <c r="Q2138" i="20"/>
  <c r="N2138" i="20"/>
  <c r="R2137" i="20"/>
  <c r="S2137" i="20" s="1"/>
  <c r="Q2137" i="20"/>
  <c r="N2137" i="20"/>
  <c r="R2136" i="20"/>
  <c r="S2136" i="20" s="1"/>
  <c r="Q2136" i="20"/>
  <c r="N2136" i="20"/>
  <c r="R2135" i="20"/>
  <c r="S2135" i="20" s="1"/>
  <c r="Q2135" i="20"/>
  <c r="N2135" i="20"/>
  <c r="R2134" i="20"/>
  <c r="S2134" i="20" s="1"/>
  <c r="Q2134" i="20"/>
  <c r="N2134" i="20"/>
  <c r="R2133" i="20"/>
  <c r="S2133" i="20" s="1"/>
  <c r="Q2133" i="20"/>
  <c r="N2133" i="20"/>
  <c r="R2132" i="20"/>
  <c r="S2132" i="20" s="1"/>
  <c r="Q2132" i="20"/>
  <c r="N2132" i="20"/>
  <c r="R2131" i="20"/>
  <c r="S2131" i="20" s="1"/>
  <c r="Q2131" i="20"/>
  <c r="N2131" i="20"/>
  <c r="R2130" i="20"/>
  <c r="S2130" i="20" s="1"/>
  <c r="Q2130" i="20"/>
  <c r="N2130" i="20"/>
  <c r="R2129" i="20"/>
  <c r="S2129" i="20" s="1"/>
  <c r="Q2129" i="20"/>
  <c r="N2129" i="20"/>
  <c r="R2128" i="20"/>
  <c r="S2128" i="20" s="1"/>
  <c r="Q2128" i="20"/>
  <c r="N2128" i="20"/>
  <c r="R2127" i="20"/>
  <c r="S2127" i="20" s="1"/>
  <c r="Q2127" i="20"/>
  <c r="N2127" i="20"/>
  <c r="R2126" i="20"/>
  <c r="S2126" i="20" s="1"/>
  <c r="Q2126" i="20"/>
  <c r="N2126" i="20"/>
  <c r="R2125" i="20"/>
  <c r="S2125" i="20" s="1"/>
  <c r="Q2125" i="20"/>
  <c r="N2125" i="20"/>
  <c r="R2124" i="20"/>
  <c r="S2124" i="20" s="1"/>
  <c r="Q2124" i="20"/>
  <c r="N2124" i="20"/>
  <c r="R2123" i="20"/>
  <c r="S2123" i="20" s="1"/>
  <c r="Q2123" i="20"/>
  <c r="N2123" i="20"/>
  <c r="R2122" i="20"/>
  <c r="S2122" i="20" s="1"/>
  <c r="Q2122" i="20"/>
  <c r="N2122" i="20"/>
  <c r="R2121" i="20"/>
  <c r="S2121" i="20" s="1"/>
  <c r="Q2121" i="20"/>
  <c r="N2121" i="20"/>
  <c r="R2120" i="20"/>
  <c r="S2120" i="20" s="1"/>
  <c r="Q2120" i="20"/>
  <c r="N2120" i="20"/>
  <c r="R2119" i="20"/>
  <c r="S2119" i="20" s="1"/>
  <c r="Q2119" i="20"/>
  <c r="N2119" i="20"/>
  <c r="R2118" i="20"/>
  <c r="S2118" i="20" s="1"/>
  <c r="Q2118" i="20"/>
  <c r="N2118" i="20"/>
  <c r="R2117" i="20"/>
  <c r="S2117" i="20" s="1"/>
  <c r="Q2117" i="20"/>
  <c r="N2117" i="20"/>
  <c r="R2116" i="20"/>
  <c r="S2116" i="20" s="1"/>
  <c r="Q2116" i="20"/>
  <c r="N2116" i="20"/>
  <c r="R2115" i="20"/>
  <c r="S2115" i="20" s="1"/>
  <c r="Q2115" i="20"/>
  <c r="N2115" i="20"/>
  <c r="R2114" i="20"/>
  <c r="S2114" i="20" s="1"/>
  <c r="Q2114" i="20"/>
  <c r="N2114" i="20"/>
  <c r="R2113" i="20"/>
  <c r="S2113" i="20" s="1"/>
  <c r="Q2113" i="20"/>
  <c r="N2113" i="20"/>
  <c r="R2112" i="20"/>
  <c r="S2112" i="20" s="1"/>
  <c r="Q2112" i="20"/>
  <c r="N2112" i="20"/>
  <c r="R2111" i="20"/>
  <c r="S2111" i="20" s="1"/>
  <c r="Q2111" i="20"/>
  <c r="N2111" i="20"/>
  <c r="R2110" i="20"/>
  <c r="S2110" i="20" s="1"/>
  <c r="Q2110" i="20"/>
  <c r="N2110" i="20"/>
  <c r="R2109" i="20"/>
  <c r="S2109" i="20" s="1"/>
  <c r="Q2109" i="20"/>
  <c r="N2109" i="20"/>
  <c r="R2108" i="20"/>
  <c r="S2108" i="20" s="1"/>
  <c r="Q2108" i="20"/>
  <c r="N2108" i="20"/>
  <c r="R2107" i="20"/>
  <c r="S2107" i="20" s="1"/>
  <c r="Q2107" i="20"/>
  <c r="N2107" i="20"/>
  <c r="R2106" i="20"/>
  <c r="S2106" i="20" s="1"/>
  <c r="Q2106" i="20"/>
  <c r="N2106" i="20"/>
  <c r="R2105" i="20"/>
  <c r="S2105" i="20" s="1"/>
  <c r="Q2105" i="20"/>
  <c r="N2105" i="20"/>
  <c r="R2104" i="20"/>
  <c r="S2104" i="20" s="1"/>
  <c r="Q2104" i="20"/>
  <c r="N2104" i="20"/>
  <c r="R2103" i="20"/>
  <c r="S2103" i="20" s="1"/>
  <c r="Q2103" i="20"/>
  <c r="N2103" i="20"/>
  <c r="R2102" i="20"/>
  <c r="S2102" i="20" s="1"/>
  <c r="Q2102" i="20"/>
  <c r="N2102" i="20"/>
  <c r="R2101" i="20"/>
  <c r="S2101" i="20" s="1"/>
  <c r="Q2101" i="20"/>
  <c r="N2101" i="20"/>
  <c r="R2100" i="20"/>
  <c r="S2100" i="20" s="1"/>
  <c r="Q2100" i="20"/>
  <c r="N2100" i="20"/>
  <c r="R2099" i="20"/>
  <c r="S2099" i="20" s="1"/>
  <c r="Q2099" i="20"/>
  <c r="N2099" i="20"/>
  <c r="R2098" i="20"/>
  <c r="S2098" i="20" s="1"/>
  <c r="Q2098" i="20"/>
  <c r="N2098" i="20"/>
  <c r="R2097" i="20"/>
  <c r="S2097" i="20" s="1"/>
  <c r="Q2097" i="20"/>
  <c r="N2097" i="20"/>
  <c r="R2096" i="20"/>
  <c r="S2096" i="20" s="1"/>
  <c r="Q2096" i="20"/>
  <c r="N2096" i="20"/>
  <c r="R2095" i="20"/>
  <c r="S2095" i="20" s="1"/>
  <c r="Q2095" i="20"/>
  <c r="N2095" i="20"/>
  <c r="R2094" i="20"/>
  <c r="S2094" i="20" s="1"/>
  <c r="Q2094" i="20"/>
  <c r="N2094" i="20"/>
  <c r="R2093" i="20"/>
  <c r="S2093" i="20" s="1"/>
  <c r="Q2093" i="20"/>
  <c r="N2093" i="20"/>
  <c r="R2092" i="20"/>
  <c r="S2092" i="20" s="1"/>
  <c r="Q2092" i="20"/>
  <c r="N2092" i="20"/>
  <c r="R2091" i="20"/>
  <c r="S2091" i="20" s="1"/>
  <c r="Q2091" i="20"/>
  <c r="N2091" i="20"/>
  <c r="R2090" i="20"/>
  <c r="S2090" i="20" s="1"/>
  <c r="Q2090" i="20"/>
  <c r="N2090" i="20"/>
  <c r="R2089" i="20"/>
  <c r="S2089" i="20" s="1"/>
  <c r="Q2089" i="20"/>
  <c r="N2089" i="20"/>
  <c r="R2088" i="20"/>
  <c r="S2088" i="20" s="1"/>
  <c r="Q2088" i="20"/>
  <c r="N2088" i="20"/>
  <c r="R2087" i="20"/>
  <c r="S2087" i="20" s="1"/>
  <c r="Q2087" i="20"/>
  <c r="N2087" i="20"/>
  <c r="R2086" i="20"/>
  <c r="S2086" i="20" s="1"/>
  <c r="Q2086" i="20"/>
  <c r="N2086" i="20"/>
  <c r="R2085" i="20"/>
  <c r="S2085" i="20" s="1"/>
  <c r="Q2085" i="20"/>
  <c r="N2085" i="20"/>
  <c r="R2084" i="20"/>
  <c r="S2084" i="20" s="1"/>
  <c r="Q2084" i="20"/>
  <c r="N2084" i="20"/>
  <c r="R2083" i="20"/>
  <c r="S2083" i="20" s="1"/>
  <c r="Q2083" i="20"/>
  <c r="N2083" i="20"/>
  <c r="R2082" i="20"/>
  <c r="S2082" i="20" s="1"/>
  <c r="Q2082" i="20"/>
  <c r="N2082" i="20"/>
  <c r="R2081" i="20"/>
  <c r="S2081" i="20" s="1"/>
  <c r="Q2081" i="20"/>
  <c r="N2081" i="20"/>
  <c r="R2080" i="20"/>
  <c r="S2080" i="20" s="1"/>
  <c r="Q2080" i="20"/>
  <c r="N2080" i="20"/>
  <c r="R2079" i="20"/>
  <c r="S2079" i="20" s="1"/>
  <c r="Q2079" i="20"/>
  <c r="N2079" i="20"/>
  <c r="R2078" i="20"/>
  <c r="S2078" i="20" s="1"/>
  <c r="Q2078" i="20"/>
  <c r="N2078" i="20"/>
  <c r="R2077" i="20"/>
  <c r="S2077" i="20" s="1"/>
  <c r="Q2077" i="20"/>
  <c r="N2077" i="20"/>
  <c r="R2076" i="20"/>
  <c r="S2076" i="20" s="1"/>
  <c r="Q2076" i="20"/>
  <c r="N2076" i="20"/>
  <c r="R2075" i="20"/>
  <c r="S2075" i="20" s="1"/>
  <c r="Q2075" i="20"/>
  <c r="N2075" i="20"/>
  <c r="R2074" i="20"/>
  <c r="S2074" i="20" s="1"/>
  <c r="Q2074" i="20"/>
  <c r="N2074" i="20"/>
  <c r="R2073" i="20"/>
  <c r="S2073" i="20" s="1"/>
  <c r="Q2073" i="20"/>
  <c r="N2073" i="20"/>
  <c r="R2072" i="20"/>
  <c r="S2072" i="20" s="1"/>
  <c r="Q2072" i="20"/>
  <c r="N2072" i="20"/>
  <c r="R2071" i="20"/>
  <c r="S2071" i="20" s="1"/>
  <c r="Q2071" i="20"/>
  <c r="N2071" i="20"/>
  <c r="R2070" i="20"/>
  <c r="S2070" i="20" s="1"/>
  <c r="Q2070" i="20"/>
  <c r="N2070" i="20"/>
  <c r="R2069" i="20"/>
  <c r="S2069" i="20" s="1"/>
  <c r="Q2069" i="20"/>
  <c r="N2069" i="20"/>
  <c r="R2068" i="20"/>
  <c r="S2068" i="20" s="1"/>
  <c r="Q2068" i="20"/>
  <c r="N2068" i="20"/>
  <c r="R2067" i="20"/>
  <c r="S2067" i="20" s="1"/>
  <c r="Q2067" i="20"/>
  <c r="N2067" i="20"/>
  <c r="R2066" i="20"/>
  <c r="S2066" i="20" s="1"/>
  <c r="Q2066" i="20"/>
  <c r="N2066" i="20"/>
  <c r="R2065" i="20"/>
  <c r="S2065" i="20" s="1"/>
  <c r="Q2065" i="20"/>
  <c r="N2065" i="20"/>
  <c r="R2064" i="20"/>
  <c r="S2064" i="20" s="1"/>
  <c r="Q2064" i="20"/>
  <c r="N2064" i="20"/>
  <c r="R2063" i="20"/>
  <c r="S2063" i="20" s="1"/>
  <c r="Q2063" i="20"/>
  <c r="N2063" i="20"/>
  <c r="R2062" i="20"/>
  <c r="S2062" i="20" s="1"/>
  <c r="Q2062" i="20"/>
  <c r="N2062" i="20"/>
  <c r="R2061" i="20"/>
  <c r="S2061" i="20" s="1"/>
  <c r="Q2061" i="20"/>
  <c r="N2061" i="20"/>
  <c r="R2060" i="20"/>
  <c r="S2060" i="20" s="1"/>
  <c r="Q2060" i="20"/>
  <c r="N2060" i="20"/>
  <c r="R2059" i="20"/>
  <c r="S2059" i="20" s="1"/>
  <c r="Q2059" i="20"/>
  <c r="N2059" i="20"/>
  <c r="R2058" i="20"/>
  <c r="S2058" i="20" s="1"/>
  <c r="Q2058" i="20"/>
  <c r="N2058" i="20"/>
  <c r="R2057" i="20"/>
  <c r="S2057" i="20" s="1"/>
  <c r="Q2057" i="20"/>
  <c r="N2057" i="20"/>
  <c r="R2056" i="20"/>
  <c r="S2056" i="20" s="1"/>
  <c r="Q2056" i="20"/>
  <c r="N2056" i="20"/>
  <c r="R2055" i="20"/>
  <c r="S2055" i="20" s="1"/>
  <c r="Q2055" i="20"/>
  <c r="N2055" i="20"/>
  <c r="R2054" i="20"/>
  <c r="S2054" i="20" s="1"/>
  <c r="Q2054" i="20"/>
  <c r="N2054" i="20"/>
  <c r="R2053" i="20"/>
  <c r="S2053" i="20" s="1"/>
  <c r="Q2053" i="20"/>
  <c r="N2053" i="20"/>
  <c r="R2052" i="20"/>
  <c r="S2052" i="20" s="1"/>
  <c r="Q2052" i="20"/>
  <c r="N2052" i="20"/>
  <c r="R2051" i="20"/>
  <c r="S2051" i="20" s="1"/>
  <c r="Q2051" i="20"/>
  <c r="N2051" i="20"/>
  <c r="R2050" i="20"/>
  <c r="S2050" i="20" s="1"/>
  <c r="Q2050" i="20"/>
  <c r="N2050" i="20"/>
  <c r="R2049" i="20"/>
  <c r="S2049" i="20" s="1"/>
  <c r="Q2049" i="20"/>
  <c r="N2049" i="20"/>
  <c r="R2048" i="20"/>
  <c r="S2048" i="20" s="1"/>
  <c r="Q2048" i="20"/>
  <c r="N2048" i="20"/>
  <c r="R2047" i="20"/>
  <c r="S2047" i="20" s="1"/>
  <c r="Q2047" i="20"/>
  <c r="N2047" i="20"/>
  <c r="R2046" i="20"/>
  <c r="S2046" i="20" s="1"/>
  <c r="Q2046" i="20"/>
  <c r="N2046" i="20"/>
  <c r="R2045" i="20"/>
  <c r="S2045" i="20" s="1"/>
  <c r="Q2045" i="20"/>
  <c r="N2045" i="20"/>
  <c r="R2044" i="20"/>
  <c r="S2044" i="20" s="1"/>
  <c r="Q2044" i="20"/>
  <c r="N2044" i="20"/>
  <c r="R2043" i="20"/>
  <c r="S2043" i="20" s="1"/>
  <c r="Q2043" i="20"/>
  <c r="N2043" i="20"/>
  <c r="R2042" i="20"/>
  <c r="S2042" i="20" s="1"/>
  <c r="Q2042" i="20"/>
  <c r="N2042" i="20"/>
  <c r="R2041" i="20"/>
  <c r="S2041" i="20" s="1"/>
  <c r="Q2041" i="20"/>
  <c r="N2041" i="20"/>
  <c r="R2040" i="20"/>
  <c r="S2040" i="20" s="1"/>
  <c r="Q2040" i="20"/>
  <c r="N2040" i="20"/>
  <c r="R2039" i="20"/>
  <c r="S2039" i="20" s="1"/>
  <c r="Q2039" i="20"/>
  <c r="N2039" i="20"/>
  <c r="R2038" i="20"/>
  <c r="S2038" i="20" s="1"/>
  <c r="Q2038" i="20"/>
  <c r="N2038" i="20"/>
  <c r="R2037" i="20"/>
  <c r="S2037" i="20" s="1"/>
  <c r="Q2037" i="20"/>
  <c r="N2037" i="20"/>
  <c r="R2036" i="20"/>
  <c r="S2036" i="20" s="1"/>
  <c r="Q2036" i="20"/>
  <c r="N2036" i="20"/>
  <c r="R2035" i="20"/>
  <c r="S2035" i="20" s="1"/>
  <c r="Q2035" i="20"/>
  <c r="N2035" i="20"/>
  <c r="R2034" i="20"/>
  <c r="S2034" i="20" s="1"/>
  <c r="Q2034" i="20"/>
  <c r="N2034" i="20"/>
  <c r="R2033" i="20"/>
  <c r="S2033" i="20" s="1"/>
  <c r="Q2033" i="20"/>
  <c r="N2033" i="20"/>
  <c r="R2032" i="20"/>
  <c r="S2032" i="20" s="1"/>
  <c r="Q2032" i="20"/>
  <c r="N2032" i="20"/>
  <c r="R2031" i="20"/>
  <c r="S2031" i="20" s="1"/>
  <c r="Q2031" i="20"/>
  <c r="N2031" i="20"/>
  <c r="R2030" i="20"/>
  <c r="S2030" i="20" s="1"/>
  <c r="Q2030" i="20"/>
  <c r="N2030" i="20"/>
  <c r="R2029" i="20"/>
  <c r="S2029" i="20" s="1"/>
  <c r="Q2029" i="20"/>
  <c r="N2029" i="20"/>
  <c r="R2028" i="20"/>
  <c r="S2028" i="20" s="1"/>
  <c r="Q2028" i="20"/>
  <c r="N2028" i="20"/>
  <c r="R2027" i="20"/>
  <c r="S2027" i="20" s="1"/>
  <c r="Q2027" i="20"/>
  <c r="N2027" i="20"/>
  <c r="R2026" i="20"/>
  <c r="S2026" i="20" s="1"/>
  <c r="Q2026" i="20"/>
  <c r="N2026" i="20"/>
  <c r="R2025" i="20"/>
  <c r="S2025" i="20" s="1"/>
  <c r="Q2025" i="20"/>
  <c r="N2025" i="20"/>
  <c r="R2024" i="20"/>
  <c r="S2024" i="20" s="1"/>
  <c r="Q2024" i="20"/>
  <c r="N2024" i="20"/>
  <c r="R2023" i="20"/>
  <c r="S2023" i="20" s="1"/>
  <c r="Q2023" i="20"/>
  <c r="N2023" i="20"/>
  <c r="R2022" i="20"/>
  <c r="S2022" i="20" s="1"/>
  <c r="Q2022" i="20"/>
  <c r="N2022" i="20"/>
  <c r="R2021" i="20"/>
  <c r="S2021" i="20" s="1"/>
  <c r="Q2021" i="20"/>
  <c r="N2021" i="20"/>
  <c r="R2020" i="20"/>
  <c r="S2020" i="20" s="1"/>
  <c r="Q2020" i="20"/>
  <c r="N2020" i="20"/>
  <c r="R2019" i="20"/>
  <c r="S2019" i="20" s="1"/>
  <c r="Q2019" i="20"/>
  <c r="N2019" i="20"/>
  <c r="R2018" i="20"/>
  <c r="S2018" i="20" s="1"/>
  <c r="Q2018" i="20"/>
  <c r="N2018" i="20"/>
  <c r="R2017" i="20"/>
  <c r="S2017" i="20" s="1"/>
  <c r="Q2017" i="20"/>
  <c r="N2017" i="20"/>
  <c r="R2016" i="20"/>
  <c r="S2016" i="20" s="1"/>
  <c r="Q2016" i="20"/>
  <c r="N2016" i="20"/>
  <c r="R2015" i="20"/>
  <c r="S2015" i="20" s="1"/>
  <c r="Q2015" i="20"/>
  <c r="N2015" i="20"/>
  <c r="R2014" i="20"/>
  <c r="S2014" i="20" s="1"/>
  <c r="Q2014" i="20"/>
  <c r="N2014" i="20"/>
  <c r="R2013" i="20"/>
  <c r="S2013" i="20" s="1"/>
  <c r="Q2013" i="20"/>
  <c r="N2013" i="20"/>
  <c r="R2012" i="20"/>
  <c r="S2012" i="20" s="1"/>
  <c r="Q2012" i="20"/>
  <c r="N2012" i="20"/>
  <c r="R2011" i="20"/>
  <c r="S2011" i="20" s="1"/>
  <c r="Q2011" i="20"/>
  <c r="N2011" i="20"/>
  <c r="R2010" i="20"/>
  <c r="S2010" i="20" s="1"/>
  <c r="Q2010" i="20"/>
  <c r="N2010" i="20"/>
  <c r="R2009" i="20"/>
  <c r="S2009" i="20" s="1"/>
  <c r="Q2009" i="20"/>
  <c r="N2009" i="20"/>
  <c r="R2008" i="20"/>
  <c r="S2008" i="20" s="1"/>
  <c r="Q2008" i="20"/>
  <c r="N2008" i="20"/>
  <c r="R2007" i="20"/>
  <c r="S2007" i="20" s="1"/>
  <c r="Q2007" i="20"/>
  <c r="N2007" i="20"/>
  <c r="R2006" i="20"/>
  <c r="S2006" i="20" s="1"/>
  <c r="Q2006" i="20"/>
  <c r="N2006" i="20"/>
  <c r="R2005" i="20"/>
  <c r="S2005" i="20" s="1"/>
  <c r="Q2005" i="20"/>
  <c r="N2005" i="20"/>
  <c r="R2004" i="20"/>
  <c r="S2004" i="20" s="1"/>
  <c r="Q2004" i="20"/>
  <c r="N2004" i="20"/>
  <c r="R2003" i="20"/>
  <c r="S2003" i="20" s="1"/>
  <c r="Q2003" i="20"/>
  <c r="N2003" i="20"/>
  <c r="R2002" i="20"/>
  <c r="S2002" i="20" s="1"/>
  <c r="Q2002" i="20"/>
  <c r="N2002" i="20"/>
  <c r="R2001" i="20"/>
  <c r="S2001" i="20" s="1"/>
  <c r="Q2001" i="20"/>
  <c r="N2001" i="20"/>
  <c r="R2000" i="20"/>
  <c r="S2000" i="20" s="1"/>
  <c r="Q2000" i="20"/>
  <c r="N2000" i="20"/>
  <c r="R1999" i="20"/>
  <c r="S1999" i="20" s="1"/>
  <c r="Q1999" i="20"/>
  <c r="N1999" i="20"/>
  <c r="R1998" i="20"/>
  <c r="S1998" i="20" s="1"/>
  <c r="Q1998" i="20"/>
  <c r="N1998" i="20"/>
  <c r="R1997" i="20"/>
  <c r="S1997" i="20" s="1"/>
  <c r="Q1997" i="20"/>
  <c r="N1997" i="20"/>
  <c r="R1996" i="20"/>
  <c r="S1996" i="20" s="1"/>
  <c r="Q1996" i="20"/>
  <c r="N1996" i="20"/>
  <c r="R1995" i="20"/>
  <c r="S1995" i="20" s="1"/>
  <c r="Q1995" i="20"/>
  <c r="N1995" i="20"/>
  <c r="R1994" i="20"/>
  <c r="S1994" i="20" s="1"/>
  <c r="Q1994" i="20"/>
  <c r="N1994" i="20"/>
  <c r="R1993" i="20"/>
  <c r="S1993" i="20" s="1"/>
  <c r="Q1993" i="20"/>
  <c r="N1993" i="20"/>
  <c r="R1992" i="20"/>
  <c r="S1992" i="20" s="1"/>
  <c r="Q1992" i="20"/>
  <c r="N1992" i="20"/>
  <c r="R1991" i="20"/>
  <c r="S1991" i="20" s="1"/>
  <c r="Q1991" i="20"/>
  <c r="N1991" i="20"/>
  <c r="R1990" i="20"/>
  <c r="S1990" i="20" s="1"/>
  <c r="Q1990" i="20"/>
  <c r="N1990" i="20"/>
  <c r="R1989" i="20"/>
  <c r="S1989" i="20" s="1"/>
  <c r="Q1989" i="20"/>
  <c r="N1989" i="20"/>
  <c r="R1988" i="20"/>
  <c r="S1988" i="20" s="1"/>
  <c r="Q1988" i="20"/>
  <c r="N1988" i="20"/>
  <c r="R1987" i="20"/>
  <c r="S1987" i="20" s="1"/>
  <c r="Q1987" i="20"/>
  <c r="N1987" i="20"/>
  <c r="R1986" i="20"/>
  <c r="S1986" i="20" s="1"/>
  <c r="Q1986" i="20"/>
  <c r="N1986" i="20"/>
  <c r="R1985" i="20"/>
  <c r="S1985" i="20" s="1"/>
  <c r="Q1985" i="20"/>
  <c r="N1985" i="20"/>
  <c r="R1984" i="20"/>
  <c r="S1984" i="20" s="1"/>
  <c r="Q1984" i="20"/>
  <c r="N1984" i="20"/>
  <c r="R1983" i="20"/>
  <c r="S1983" i="20" s="1"/>
  <c r="Q1983" i="20"/>
  <c r="N1983" i="20"/>
  <c r="R1982" i="20"/>
  <c r="S1982" i="20" s="1"/>
  <c r="Q1982" i="20"/>
  <c r="N1982" i="20"/>
  <c r="R1981" i="20"/>
  <c r="S1981" i="20" s="1"/>
  <c r="Q1981" i="20"/>
  <c r="N1981" i="20"/>
  <c r="R1980" i="20"/>
  <c r="S1980" i="20" s="1"/>
  <c r="Q1980" i="20"/>
  <c r="N1980" i="20"/>
  <c r="R1979" i="20"/>
  <c r="S1979" i="20" s="1"/>
  <c r="Q1979" i="20"/>
  <c r="N1979" i="20"/>
  <c r="R1978" i="20"/>
  <c r="S1978" i="20" s="1"/>
  <c r="Q1978" i="20"/>
  <c r="N1978" i="20"/>
  <c r="R1977" i="20"/>
  <c r="S1977" i="20" s="1"/>
  <c r="Q1977" i="20"/>
  <c r="N1977" i="20"/>
  <c r="R1976" i="20"/>
  <c r="S1976" i="20" s="1"/>
  <c r="Q1976" i="20"/>
  <c r="N1976" i="20"/>
  <c r="R1975" i="20"/>
  <c r="S1975" i="20" s="1"/>
  <c r="Q1975" i="20"/>
  <c r="N1975" i="20"/>
  <c r="R1974" i="20"/>
  <c r="S1974" i="20" s="1"/>
  <c r="Q1974" i="20"/>
  <c r="N1974" i="20"/>
  <c r="R1973" i="20"/>
  <c r="S1973" i="20" s="1"/>
  <c r="Q1973" i="20"/>
  <c r="N1973" i="20"/>
  <c r="R1972" i="20"/>
  <c r="S1972" i="20" s="1"/>
  <c r="Q1972" i="20"/>
  <c r="N1972" i="20"/>
  <c r="R1971" i="20"/>
  <c r="S1971" i="20" s="1"/>
  <c r="Q1971" i="20"/>
  <c r="N1971" i="20"/>
  <c r="R1970" i="20"/>
  <c r="S1970" i="20" s="1"/>
  <c r="Q1970" i="20"/>
  <c r="N1970" i="20"/>
  <c r="R1969" i="20"/>
  <c r="S1969" i="20" s="1"/>
  <c r="Q1969" i="20"/>
  <c r="N1969" i="20"/>
  <c r="R1968" i="20"/>
  <c r="S1968" i="20" s="1"/>
  <c r="Q1968" i="20"/>
  <c r="N1968" i="20"/>
  <c r="R1967" i="20"/>
  <c r="S1967" i="20" s="1"/>
  <c r="Q1967" i="20"/>
  <c r="N1967" i="20"/>
  <c r="R1966" i="20"/>
  <c r="S1966" i="20" s="1"/>
  <c r="Q1966" i="20"/>
  <c r="N1966" i="20"/>
  <c r="R1965" i="20"/>
  <c r="S1965" i="20" s="1"/>
  <c r="Q1965" i="20"/>
  <c r="N1965" i="20"/>
  <c r="R1964" i="20"/>
  <c r="S1964" i="20" s="1"/>
  <c r="Q1964" i="20"/>
  <c r="N1964" i="20"/>
  <c r="R1963" i="20"/>
  <c r="S1963" i="20" s="1"/>
  <c r="Q1963" i="20"/>
  <c r="N1963" i="20"/>
  <c r="R1962" i="20"/>
  <c r="S1962" i="20" s="1"/>
  <c r="Q1962" i="20"/>
  <c r="N1962" i="20"/>
  <c r="R1961" i="20"/>
  <c r="S1961" i="20" s="1"/>
  <c r="Q1961" i="20"/>
  <c r="N1961" i="20"/>
  <c r="R1960" i="20"/>
  <c r="S1960" i="20" s="1"/>
  <c r="Q1960" i="20"/>
  <c r="N1960" i="20"/>
  <c r="R1959" i="20"/>
  <c r="S1959" i="20" s="1"/>
  <c r="Q1959" i="20"/>
  <c r="N1959" i="20"/>
  <c r="R1958" i="20"/>
  <c r="S1958" i="20" s="1"/>
  <c r="Q1958" i="20"/>
  <c r="N1958" i="20"/>
  <c r="R1957" i="20"/>
  <c r="S1957" i="20" s="1"/>
  <c r="Q1957" i="20"/>
  <c r="N1957" i="20"/>
  <c r="R1956" i="20"/>
  <c r="S1956" i="20" s="1"/>
  <c r="Q1956" i="20"/>
  <c r="N1956" i="20"/>
  <c r="R1955" i="20"/>
  <c r="S1955" i="20" s="1"/>
  <c r="Q1955" i="20"/>
  <c r="N1955" i="20"/>
  <c r="R1954" i="20"/>
  <c r="S1954" i="20" s="1"/>
  <c r="Q1954" i="20"/>
  <c r="N1954" i="20"/>
  <c r="R1953" i="20"/>
  <c r="S1953" i="20" s="1"/>
  <c r="Q1953" i="20"/>
  <c r="N1953" i="20"/>
  <c r="R1952" i="20"/>
  <c r="S1952" i="20" s="1"/>
  <c r="Q1952" i="20"/>
  <c r="N1952" i="20"/>
  <c r="R1951" i="20"/>
  <c r="S1951" i="20" s="1"/>
  <c r="Q1951" i="20"/>
  <c r="N1951" i="20"/>
  <c r="R1950" i="20"/>
  <c r="S1950" i="20" s="1"/>
  <c r="Q1950" i="20"/>
  <c r="N1950" i="20"/>
  <c r="R1949" i="20"/>
  <c r="S1949" i="20" s="1"/>
  <c r="Q1949" i="20"/>
  <c r="N1949" i="20"/>
  <c r="R1948" i="20"/>
  <c r="S1948" i="20" s="1"/>
  <c r="Q1948" i="20"/>
  <c r="N1948" i="20"/>
  <c r="R1947" i="20"/>
  <c r="S1947" i="20" s="1"/>
  <c r="Q1947" i="20"/>
  <c r="N1947" i="20"/>
  <c r="R1946" i="20"/>
  <c r="S1946" i="20" s="1"/>
  <c r="Q1946" i="20"/>
  <c r="N1946" i="20"/>
  <c r="R1945" i="20"/>
  <c r="S1945" i="20" s="1"/>
  <c r="Q1945" i="20"/>
  <c r="N1945" i="20"/>
  <c r="R1944" i="20"/>
  <c r="S1944" i="20" s="1"/>
  <c r="Q1944" i="20"/>
  <c r="N1944" i="20"/>
  <c r="R1943" i="20"/>
  <c r="S1943" i="20" s="1"/>
  <c r="Q1943" i="20"/>
  <c r="N1943" i="20"/>
  <c r="R1942" i="20"/>
  <c r="S1942" i="20" s="1"/>
  <c r="Q1942" i="20"/>
  <c r="N1942" i="20"/>
  <c r="R1941" i="20"/>
  <c r="S1941" i="20" s="1"/>
  <c r="Q1941" i="20"/>
  <c r="N1941" i="20"/>
  <c r="R1940" i="20"/>
  <c r="S1940" i="20" s="1"/>
  <c r="Q1940" i="20"/>
  <c r="N1940" i="20"/>
  <c r="R1939" i="20"/>
  <c r="S1939" i="20" s="1"/>
  <c r="Q1939" i="20"/>
  <c r="N1939" i="20"/>
  <c r="R1938" i="20"/>
  <c r="S1938" i="20" s="1"/>
  <c r="Q1938" i="20"/>
  <c r="N1938" i="20"/>
  <c r="R1937" i="20"/>
  <c r="S1937" i="20" s="1"/>
  <c r="Q1937" i="20"/>
  <c r="N1937" i="20"/>
  <c r="R1936" i="20"/>
  <c r="S1936" i="20" s="1"/>
  <c r="Q1936" i="20"/>
  <c r="N1936" i="20"/>
  <c r="R1935" i="20"/>
  <c r="S1935" i="20" s="1"/>
  <c r="Q1935" i="20"/>
  <c r="N1935" i="20"/>
  <c r="R1934" i="20"/>
  <c r="S1934" i="20" s="1"/>
  <c r="Q1934" i="20"/>
  <c r="N1934" i="20"/>
  <c r="R1933" i="20"/>
  <c r="S1933" i="20" s="1"/>
  <c r="Q1933" i="20"/>
  <c r="N1933" i="20"/>
  <c r="R1932" i="20"/>
  <c r="S1932" i="20" s="1"/>
  <c r="Q1932" i="20"/>
  <c r="N1932" i="20"/>
  <c r="R1931" i="20"/>
  <c r="S1931" i="20" s="1"/>
  <c r="Q1931" i="20"/>
  <c r="N1931" i="20"/>
  <c r="R1930" i="20"/>
  <c r="S1930" i="20" s="1"/>
  <c r="Q1930" i="20"/>
  <c r="N1930" i="20"/>
  <c r="R1929" i="20"/>
  <c r="S1929" i="20" s="1"/>
  <c r="Q1929" i="20"/>
  <c r="N1929" i="20"/>
  <c r="R1928" i="20"/>
  <c r="S1928" i="20" s="1"/>
  <c r="Q1928" i="20"/>
  <c r="N1928" i="20"/>
  <c r="R1927" i="20"/>
  <c r="S1927" i="20" s="1"/>
  <c r="Q1927" i="20"/>
  <c r="N1927" i="20"/>
  <c r="R1926" i="20"/>
  <c r="S1926" i="20" s="1"/>
  <c r="Q1926" i="20"/>
  <c r="N1926" i="20"/>
  <c r="R1925" i="20"/>
  <c r="S1925" i="20" s="1"/>
  <c r="Q1925" i="20"/>
  <c r="N1925" i="20"/>
  <c r="R1924" i="20"/>
  <c r="S1924" i="20" s="1"/>
  <c r="Q1924" i="20"/>
  <c r="N1924" i="20"/>
  <c r="R1923" i="20"/>
  <c r="S1923" i="20" s="1"/>
  <c r="Q1923" i="20"/>
  <c r="N1923" i="20"/>
  <c r="R1922" i="20"/>
  <c r="S1922" i="20" s="1"/>
  <c r="Q1922" i="20"/>
  <c r="N1922" i="20"/>
  <c r="R1921" i="20"/>
  <c r="S1921" i="20" s="1"/>
  <c r="Q1921" i="20"/>
  <c r="N1921" i="20"/>
  <c r="R1920" i="20"/>
  <c r="S1920" i="20" s="1"/>
  <c r="Q1920" i="20"/>
  <c r="N1920" i="20"/>
  <c r="R1919" i="20"/>
  <c r="S1919" i="20" s="1"/>
  <c r="Q1919" i="20"/>
  <c r="N1919" i="20"/>
  <c r="R1918" i="20"/>
  <c r="S1918" i="20" s="1"/>
  <c r="Q1918" i="20"/>
  <c r="N1918" i="20"/>
  <c r="R1917" i="20"/>
  <c r="S1917" i="20" s="1"/>
  <c r="Q1917" i="20"/>
  <c r="N1917" i="20"/>
  <c r="R1916" i="20"/>
  <c r="S1916" i="20" s="1"/>
  <c r="Q1916" i="20"/>
  <c r="N1916" i="20"/>
  <c r="R1915" i="20"/>
  <c r="S1915" i="20" s="1"/>
  <c r="Q1915" i="20"/>
  <c r="N1915" i="20"/>
  <c r="R1914" i="20"/>
  <c r="S1914" i="20" s="1"/>
  <c r="Q1914" i="20"/>
  <c r="N1914" i="20"/>
  <c r="R1913" i="20"/>
  <c r="S1913" i="20" s="1"/>
  <c r="Q1913" i="20"/>
  <c r="N1913" i="20"/>
  <c r="R1912" i="20"/>
  <c r="S1912" i="20" s="1"/>
  <c r="Q1912" i="20"/>
  <c r="N1912" i="20"/>
  <c r="R1911" i="20"/>
  <c r="S1911" i="20" s="1"/>
  <c r="Q1911" i="20"/>
  <c r="N1911" i="20"/>
  <c r="R1910" i="20"/>
  <c r="S1910" i="20" s="1"/>
  <c r="Q1910" i="20"/>
  <c r="N1910" i="20"/>
  <c r="R1909" i="20"/>
  <c r="S1909" i="20" s="1"/>
  <c r="Q1909" i="20"/>
  <c r="N1909" i="20"/>
  <c r="R1908" i="20"/>
  <c r="S1908" i="20" s="1"/>
  <c r="Q1908" i="20"/>
  <c r="N1908" i="20"/>
  <c r="R1907" i="20"/>
  <c r="S1907" i="20" s="1"/>
  <c r="Q1907" i="20"/>
  <c r="N1907" i="20"/>
  <c r="R1906" i="20"/>
  <c r="S1906" i="20" s="1"/>
  <c r="Q1906" i="20"/>
  <c r="N1906" i="20"/>
  <c r="R1905" i="20"/>
  <c r="S1905" i="20" s="1"/>
  <c r="Q1905" i="20"/>
  <c r="N1905" i="20"/>
  <c r="R1904" i="20"/>
  <c r="S1904" i="20" s="1"/>
  <c r="Q1904" i="20"/>
  <c r="N1904" i="20"/>
  <c r="R1903" i="20"/>
  <c r="S1903" i="20" s="1"/>
  <c r="Q1903" i="20"/>
  <c r="N1903" i="20"/>
  <c r="R1902" i="20"/>
  <c r="S1902" i="20" s="1"/>
  <c r="Q1902" i="20"/>
  <c r="N1902" i="20"/>
  <c r="R1901" i="20"/>
  <c r="S1901" i="20" s="1"/>
  <c r="Q1901" i="20"/>
  <c r="N1901" i="20"/>
  <c r="R1900" i="20"/>
  <c r="S1900" i="20" s="1"/>
  <c r="Q1900" i="20"/>
  <c r="N1900" i="20"/>
  <c r="R1899" i="20"/>
  <c r="S1899" i="20" s="1"/>
  <c r="Q1899" i="20"/>
  <c r="N1899" i="20"/>
  <c r="R1898" i="20"/>
  <c r="S1898" i="20" s="1"/>
  <c r="Q1898" i="20"/>
  <c r="N1898" i="20"/>
  <c r="R1897" i="20"/>
  <c r="S1897" i="20" s="1"/>
  <c r="Q1897" i="20"/>
  <c r="N1897" i="20"/>
  <c r="R1896" i="20"/>
  <c r="S1896" i="20" s="1"/>
  <c r="Q1896" i="20"/>
  <c r="N1896" i="20"/>
  <c r="R1895" i="20"/>
  <c r="S1895" i="20" s="1"/>
  <c r="Q1895" i="20"/>
  <c r="N1895" i="20"/>
  <c r="R1894" i="20"/>
  <c r="S1894" i="20" s="1"/>
  <c r="Q1894" i="20"/>
  <c r="N1894" i="20"/>
  <c r="R1893" i="20"/>
  <c r="S1893" i="20" s="1"/>
  <c r="Q1893" i="20"/>
  <c r="N1893" i="20"/>
  <c r="R1892" i="20"/>
  <c r="S1892" i="20" s="1"/>
  <c r="Q1892" i="20"/>
  <c r="N1892" i="20"/>
  <c r="R1891" i="20"/>
  <c r="S1891" i="20" s="1"/>
  <c r="Q1891" i="20"/>
  <c r="N1891" i="20"/>
  <c r="R1890" i="20"/>
  <c r="S1890" i="20" s="1"/>
  <c r="Q1890" i="20"/>
  <c r="N1890" i="20"/>
  <c r="R1889" i="20"/>
  <c r="S1889" i="20" s="1"/>
  <c r="Q1889" i="20"/>
  <c r="N1889" i="20"/>
  <c r="R1888" i="20"/>
  <c r="S1888" i="20" s="1"/>
  <c r="Q1888" i="20"/>
  <c r="N1888" i="20"/>
  <c r="R1887" i="20"/>
  <c r="S1887" i="20" s="1"/>
  <c r="Q1887" i="20"/>
  <c r="N1887" i="20"/>
  <c r="R1886" i="20"/>
  <c r="S1886" i="20" s="1"/>
  <c r="Q1886" i="20"/>
  <c r="N1886" i="20"/>
  <c r="R1885" i="20"/>
  <c r="S1885" i="20" s="1"/>
  <c r="Q1885" i="20"/>
  <c r="N1885" i="20"/>
  <c r="R1884" i="20"/>
  <c r="S1884" i="20" s="1"/>
  <c r="Q1884" i="20"/>
  <c r="N1884" i="20"/>
  <c r="R1883" i="20"/>
  <c r="S1883" i="20" s="1"/>
  <c r="Q1883" i="20"/>
  <c r="N1883" i="20"/>
  <c r="R1882" i="20"/>
  <c r="S1882" i="20" s="1"/>
  <c r="Q1882" i="20"/>
  <c r="N1882" i="20"/>
  <c r="R1881" i="20"/>
  <c r="S1881" i="20" s="1"/>
  <c r="Q1881" i="20"/>
  <c r="N1881" i="20"/>
  <c r="R1880" i="20"/>
  <c r="S1880" i="20" s="1"/>
  <c r="Q1880" i="20"/>
  <c r="N1880" i="20"/>
  <c r="R1879" i="20"/>
  <c r="S1879" i="20" s="1"/>
  <c r="Q1879" i="20"/>
  <c r="N1879" i="20"/>
  <c r="R1878" i="20"/>
  <c r="S1878" i="20" s="1"/>
  <c r="Q1878" i="20"/>
  <c r="N1878" i="20"/>
  <c r="R1877" i="20"/>
  <c r="S1877" i="20" s="1"/>
  <c r="Q1877" i="20"/>
  <c r="N1877" i="20"/>
  <c r="R1876" i="20"/>
  <c r="S1876" i="20" s="1"/>
  <c r="Q1876" i="20"/>
  <c r="N1876" i="20"/>
  <c r="R1875" i="20"/>
  <c r="S1875" i="20" s="1"/>
  <c r="Q1875" i="20"/>
  <c r="N1875" i="20"/>
  <c r="R1874" i="20"/>
  <c r="S1874" i="20" s="1"/>
  <c r="Q1874" i="20"/>
  <c r="N1874" i="20"/>
  <c r="R1873" i="20"/>
  <c r="S1873" i="20" s="1"/>
  <c r="Q1873" i="20"/>
  <c r="N1873" i="20"/>
  <c r="R1872" i="20"/>
  <c r="S1872" i="20" s="1"/>
  <c r="Q1872" i="20"/>
  <c r="N1872" i="20"/>
  <c r="R1871" i="20"/>
  <c r="S1871" i="20" s="1"/>
  <c r="Q1871" i="20"/>
  <c r="N1871" i="20"/>
  <c r="R1870" i="20"/>
  <c r="S1870" i="20" s="1"/>
  <c r="Q1870" i="20"/>
  <c r="N1870" i="20"/>
  <c r="R1869" i="20"/>
  <c r="S1869" i="20" s="1"/>
  <c r="Q1869" i="20"/>
  <c r="N1869" i="20"/>
  <c r="R1868" i="20"/>
  <c r="S1868" i="20" s="1"/>
  <c r="Q1868" i="20"/>
  <c r="N1868" i="20"/>
  <c r="R1867" i="20"/>
  <c r="S1867" i="20" s="1"/>
  <c r="Q1867" i="20"/>
  <c r="N1867" i="20"/>
  <c r="R1866" i="20"/>
  <c r="S1866" i="20" s="1"/>
  <c r="Q1866" i="20"/>
  <c r="N1866" i="20"/>
  <c r="R1865" i="20"/>
  <c r="S1865" i="20" s="1"/>
  <c r="Q1865" i="20"/>
  <c r="N1865" i="20"/>
  <c r="R1864" i="20"/>
  <c r="S1864" i="20" s="1"/>
  <c r="Q1864" i="20"/>
  <c r="N1864" i="20"/>
  <c r="R1863" i="20"/>
  <c r="S1863" i="20" s="1"/>
  <c r="Q1863" i="20"/>
  <c r="N1863" i="20"/>
  <c r="R1862" i="20"/>
  <c r="S1862" i="20" s="1"/>
  <c r="Q1862" i="20"/>
  <c r="N1862" i="20"/>
  <c r="R1861" i="20"/>
  <c r="S1861" i="20" s="1"/>
  <c r="Q1861" i="20"/>
  <c r="N1861" i="20"/>
  <c r="R1860" i="20"/>
  <c r="S1860" i="20" s="1"/>
  <c r="Q1860" i="20"/>
  <c r="N1860" i="20"/>
  <c r="R1859" i="20"/>
  <c r="S1859" i="20" s="1"/>
  <c r="Q1859" i="20"/>
  <c r="N1859" i="20"/>
  <c r="R1858" i="20"/>
  <c r="S1858" i="20" s="1"/>
  <c r="Q1858" i="20"/>
  <c r="N1858" i="20"/>
  <c r="R1857" i="20"/>
  <c r="S1857" i="20" s="1"/>
  <c r="Q1857" i="20"/>
  <c r="N1857" i="20"/>
  <c r="R1856" i="20"/>
  <c r="S1856" i="20" s="1"/>
  <c r="Q1856" i="20"/>
  <c r="N1856" i="20"/>
  <c r="R1855" i="20"/>
  <c r="S1855" i="20" s="1"/>
  <c r="Q1855" i="20"/>
  <c r="N1855" i="20"/>
  <c r="R1854" i="20"/>
  <c r="S1854" i="20" s="1"/>
  <c r="Q1854" i="20"/>
  <c r="N1854" i="20"/>
  <c r="R1853" i="20"/>
  <c r="S1853" i="20" s="1"/>
  <c r="Q1853" i="20"/>
  <c r="N1853" i="20"/>
  <c r="R1852" i="20"/>
  <c r="S1852" i="20" s="1"/>
  <c r="Q1852" i="20"/>
  <c r="N1852" i="20"/>
  <c r="R1851" i="20"/>
  <c r="S1851" i="20" s="1"/>
  <c r="Q1851" i="20"/>
  <c r="N1851" i="20"/>
  <c r="R1850" i="20"/>
  <c r="S1850" i="20" s="1"/>
  <c r="Q1850" i="20"/>
  <c r="N1850" i="20"/>
  <c r="R1849" i="20"/>
  <c r="S1849" i="20" s="1"/>
  <c r="Q1849" i="20"/>
  <c r="N1849" i="20"/>
  <c r="R1848" i="20"/>
  <c r="S1848" i="20" s="1"/>
  <c r="Q1848" i="20"/>
  <c r="N1848" i="20"/>
  <c r="R1847" i="20"/>
  <c r="S1847" i="20" s="1"/>
  <c r="Q1847" i="20"/>
  <c r="N1847" i="20"/>
  <c r="R1846" i="20"/>
  <c r="S1846" i="20" s="1"/>
  <c r="Q1846" i="20"/>
  <c r="N1846" i="20"/>
  <c r="R1845" i="20"/>
  <c r="S1845" i="20" s="1"/>
  <c r="Q1845" i="20"/>
  <c r="N1845" i="20"/>
  <c r="R1844" i="20"/>
  <c r="S1844" i="20" s="1"/>
  <c r="Q1844" i="20"/>
  <c r="N1844" i="20"/>
  <c r="R1843" i="20"/>
  <c r="S1843" i="20" s="1"/>
  <c r="Q1843" i="20"/>
  <c r="N1843" i="20"/>
  <c r="R1842" i="20"/>
  <c r="S1842" i="20" s="1"/>
  <c r="Q1842" i="20"/>
  <c r="N1842" i="20"/>
  <c r="R1841" i="20"/>
  <c r="S1841" i="20" s="1"/>
  <c r="Q1841" i="20"/>
  <c r="N1841" i="20"/>
  <c r="R1840" i="20"/>
  <c r="S1840" i="20" s="1"/>
  <c r="Q1840" i="20"/>
  <c r="N1840" i="20"/>
  <c r="R1839" i="20"/>
  <c r="S1839" i="20" s="1"/>
  <c r="Q1839" i="20"/>
  <c r="N1839" i="20"/>
  <c r="R1838" i="20"/>
  <c r="S1838" i="20" s="1"/>
  <c r="Q1838" i="20"/>
  <c r="N1838" i="20"/>
  <c r="R1837" i="20"/>
  <c r="S1837" i="20" s="1"/>
  <c r="Q1837" i="20"/>
  <c r="N1837" i="20"/>
  <c r="R1836" i="20"/>
  <c r="S1836" i="20" s="1"/>
  <c r="Q1836" i="20"/>
  <c r="N1836" i="20"/>
  <c r="R1835" i="20"/>
  <c r="S1835" i="20" s="1"/>
  <c r="Q1835" i="20"/>
  <c r="N1835" i="20"/>
  <c r="R1834" i="20"/>
  <c r="S1834" i="20" s="1"/>
  <c r="Q1834" i="20"/>
  <c r="N1834" i="20"/>
  <c r="R1833" i="20"/>
  <c r="S1833" i="20" s="1"/>
  <c r="Q1833" i="20"/>
  <c r="N1833" i="20"/>
  <c r="R1832" i="20"/>
  <c r="S1832" i="20" s="1"/>
  <c r="Q1832" i="20"/>
  <c r="N1832" i="20"/>
  <c r="R1831" i="20"/>
  <c r="S1831" i="20" s="1"/>
  <c r="Q1831" i="20"/>
  <c r="N1831" i="20"/>
  <c r="R1830" i="20"/>
  <c r="S1830" i="20" s="1"/>
  <c r="Q1830" i="20"/>
  <c r="N1830" i="20"/>
  <c r="R1829" i="20"/>
  <c r="S1829" i="20" s="1"/>
  <c r="Q1829" i="20"/>
  <c r="N1829" i="20"/>
  <c r="R1828" i="20"/>
  <c r="S1828" i="20" s="1"/>
  <c r="Q1828" i="20"/>
  <c r="N1828" i="20"/>
  <c r="R1827" i="20"/>
  <c r="S1827" i="20" s="1"/>
  <c r="Q1827" i="20"/>
  <c r="N1827" i="20"/>
  <c r="R1826" i="20"/>
  <c r="S1826" i="20" s="1"/>
  <c r="Q1826" i="20"/>
  <c r="N1826" i="20"/>
  <c r="R1825" i="20"/>
  <c r="S1825" i="20" s="1"/>
  <c r="Q1825" i="20"/>
  <c r="N1825" i="20"/>
  <c r="R1824" i="20"/>
  <c r="S1824" i="20" s="1"/>
  <c r="Q1824" i="20"/>
  <c r="N1824" i="20"/>
  <c r="R1823" i="20"/>
  <c r="S1823" i="20" s="1"/>
  <c r="Q1823" i="20"/>
  <c r="N1823" i="20"/>
  <c r="R1822" i="20"/>
  <c r="S1822" i="20" s="1"/>
  <c r="Q1822" i="20"/>
  <c r="N1822" i="20"/>
  <c r="R1821" i="20"/>
  <c r="S1821" i="20" s="1"/>
  <c r="Q1821" i="20"/>
  <c r="N1821" i="20"/>
  <c r="R1820" i="20"/>
  <c r="S1820" i="20" s="1"/>
  <c r="Q1820" i="20"/>
  <c r="N1820" i="20"/>
  <c r="R1819" i="20"/>
  <c r="S1819" i="20" s="1"/>
  <c r="Q1819" i="20"/>
  <c r="N1819" i="20"/>
  <c r="R1818" i="20"/>
  <c r="S1818" i="20" s="1"/>
  <c r="Q1818" i="20"/>
  <c r="N1818" i="20"/>
  <c r="R1817" i="20"/>
  <c r="S1817" i="20" s="1"/>
  <c r="Q1817" i="20"/>
  <c r="N1817" i="20"/>
  <c r="R1816" i="20"/>
  <c r="S1816" i="20" s="1"/>
  <c r="Q1816" i="20"/>
  <c r="N1816" i="20"/>
  <c r="R1815" i="20"/>
  <c r="S1815" i="20" s="1"/>
  <c r="Q1815" i="20"/>
  <c r="N1815" i="20"/>
  <c r="R1814" i="20"/>
  <c r="S1814" i="20" s="1"/>
  <c r="Q1814" i="20"/>
  <c r="N1814" i="20"/>
  <c r="R1813" i="20"/>
  <c r="S1813" i="20" s="1"/>
  <c r="Q1813" i="20"/>
  <c r="N1813" i="20"/>
  <c r="R1812" i="20"/>
  <c r="S1812" i="20" s="1"/>
  <c r="Q1812" i="20"/>
  <c r="N1812" i="20"/>
  <c r="R1811" i="20"/>
  <c r="S1811" i="20" s="1"/>
  <c r="Q1811" i="20"/>
  <c r="N1811" i="20"/>
  <c r="R1810" i="20"/>
  <c r="S1810" i="20" s="1"/>
  <c r="Q1810" i="20"/>
  <c r="N1810" i="20"/>
  <c r="R1809" i="20"/>
  <c r="S1809" i="20" s="1"/>
  <c r="Q1809" i="20"/>
  <c r="N1809" i="20"/>
  <c r="R1808" i="20"/>
  <c r="S1808" i="20" s="1"/>
  <c r="Q1808" i="20"/>
  <c r="N1808" i="20"/>
  <c r="R1807" i="20"/>
  <c r="S1807" i="20" s="1"/>
  <c r="Q1807" i="20"/>
  <c r="N1807" i="20"/>
  <c r="R1806" i="20"/>
  <c r="S1806" i="20" s="1"/>
  <c r="Q1806" i="20"/>
  <c r="N1806" i="20"/>
  <c r="R1805" i="20"/>
  <c r="S1805" i="20" s="1"/>
  <c r="Q1805" i="20"/>
  <c r="N1805" i="20"/>
  <c r="R1804" i="20"/>
  <c r="S1804" i="20" s="1"/>
  <c r="Q1804" i="20"/>
  <c r="N1804" i="20"/>
  <c r="R1803" i="20"/>
  <c r="S1803" i="20" s="1"/>
  <c r="Q1803" i="20"/>
  <c r="N1803" i="20"/>
  <c r="R1802" i="20"/>
  <c r="S1802" i="20" s="1"/>
  <c r="Q1802" i="20"/>
  <c r="N1802" i="20"/>
  <c r="R1801" i="20"/>
  <c r="S1801" i="20" s="1"/>
  <c r="Q1801" i="20"/>
  <c r="N1801" i="20"/>
  <c r="R1800" i="20"/>
  <c r="S1800" i="20" s="1"/>
  <c r="Q1800" i="20"/>
  <c r="N1800" i="20"/>
  <c r="R1799" i="20"/>
  <c r="S1799" i="20" s="1"/>
  <c r="Q1799" i="20"/>
  <c r="N1799" i="20"/>
  <c r="R1798" i="20"/>
  <c r="S1798" i="20" s="1"/>
  <c r="Q1798" i="20"/>
  <c r="N1798" i="20"/>
  <c r="R1797" i="20"/>
  <c r="S1797" i="20" s="1"/>
  <c r="Q1797" i="20"/>
  <c r="N1797" i="20"/>
  <c r="R1796" i="20"/>
  <c r="S1796" i="20" s="1"/>
  <c r="Q1796" i="20"/>
  <c r="N1796" i="20"/>
  <c r="R1795" i="20"/>
  <c r="S1795" i="20" s="1"/>
  <c r="Q1795" i="20"/>
  <c r="N1795" i="20"/>
  <c r="R1794" i="20"/>
  <c r="S1794" i="20" s="1"/>
  <c r="Q1794" i="20"/>
  <c r="N1794" i="20"/>
  <c r="R1793" i="20"/>
  <c r="S1793" i="20" s="1"/>
  <c r="Q1793" i="20"/>
  <c r="N1793" i="20"/>
  <c r="R1792" i="20"/>
  <c r="S1792" i="20" s="1"/>
  <c r="Q1792" i="20"/>
  <c r="N1792" i="20"/>
  <c r="R1791" i="20"/>
  <c r="S1791" i="20" s="1"/>
  <c r="Q1791" i="20"/>
  <c r="N1791" i="20"/>
  <c r="R1790" i="20"/>
  <c r="S1790" i="20" s="1"/>
  <c r="Q1790" i="20"/>
  <c r="N1790" i="20"/>
  <c r="R1789" i="20"/>
  <c r="S1789" i="20" s="1"/>
  <c r="Q1789" i="20"/>
  <c r="N1789" i="20"/>
  <c r="R1788" i="20"/>
  <c r="S1788" i="20" s="1"/>
  <c r="Q1788" i="20"/>
  <c r="N1788" i="20"/>
  <c r="R1787" i="20"/>
  <c r="S1787" i="20" s="1"/>
  <c r="Q1787" i="20"/>
  <c r="N1787" i="20"/>
  <c r="R1786" i="20"/>
  <c r="S1786" i="20" s="1"/>
  <c r="Q1786" i="20"/>
  <c r="N1786" i="20"/>
  <c r="R1785" i="20"/>
  <c r="S1785" i="20" s="1"/>
  <c r="Q1785" i="20"/>
  <c r="N1785" i="20"/>
  <c r="R1784" i="20"/>
  <c r="S1784" i="20" s="1"/>
  <c r="Q1784" i="20"/>
  <c r="N1784" i="20"/>
  <c r="R1783" i="20"/>
  <c r="S1783" i="20" s="1"/>
  <c r="Q1783" i="20"/>
  <c r="N1783" i="20"/>
  <c r="R1782" i="20"/>
  <c r="S1782" i="20" s="1"/>
  <c r="Q1782" i="20"/>
  <c r="N1782" i="20"/>
  <c r="R1781" i="20"/>
  <c r="S1781" i="20" s="1"/>
  <c r="Q1781" i="20"/>
  <c r="N1781" i="20"/>
  <c r="R1780" i="20"/>
  <c r="S1780" i="20" s="1"/>
  <c r="Q1780" i="20"/>
  <c r="N1780" i="20"/>
  <c r="R1779" i="20"/>
  <c r="S1779" i="20" s="1"/>
  <c r="Q1779" i="20"/>
  <c r="N1779" i="20"/>
  <c r="R1778" i="20"/>
  <c r="S1778" i="20" s="1"/>
  <c r="Q1778" i="20"/>
  <c r="N1778" i="20"/>
  <c r="R1777" i="20"/>
  <c r="S1777" i="20" s="1"/>
  <c r="Q1777" i="20"/>
  <c r="N1777" i="20"/>
  <c r="R1776" i="20"/>
  <c r="S1776" i="20" s="1"/>
  <c r="Q1776" i="20"/>
  <c r="N1776" i="20"/>
  <c r="R1775" i="20"/>
  <c r="S1775" i="20" s="1"/>
  <c r="Q1775" i="20"/>
  <c r="N1775" i="20"/>
  <c r="R1774" i="20"/>
  <c r="S1774" i="20" s="1"/>
  <c r="Q1774" i="20"/>
  <c r="N1774" i="20"/>
  <c r="R1773" i="20"/>
  <c r="S1773" i="20" s="1"/>
  <c r="Q1773" i="20"/>
  <c r="N1773" i="20"/>
  <c r="R1772" i="20"/>
  <c r="S1772" i="20" s="1"/>
  <c r="Q1772" i="20"/>
  <c r="N1772" i="20"/>
  <c r="R1771" i="20"/>
  <c r="S1771" i="20" s="1"/>
  <c r="Q1771" i="20"/>
  <c r="N1771" i="20"/>
  <c r="R1770" i="20"/>
  <c r="S1770" i="20" s="1"/>
  <c r="Q1770" i="20"/>
  <c r="N1770" i="20"/>
  <c r="R1769" i="20"/>
  <c r="S1769" i="20" s="1"/>
  <c r="Q1769" i="20"/>
  <c r="N1769" i="20"/>
  <c r="R1768" i="20"/>
  <c r="S1768" i="20" s="1"/>
  <c r="Q1768" i="20"/>
  <c r="N1768" i="20"/>
  <c r="R1767" i="20"/>
  <c r="S1767" i="20" s="1"/>
  <c r="Q1767" i="20"/>
  <c r="N1767" i="20"/>
  <c r="R1766" i="20"/>
  <c r="S1766" i="20" s="1"/>
  <c r="Q1766" i="20"/>
  <c r="N1766" i="20"/>
  <c r="R1765" i="20"/>
  <c r="S1765" i="20" s="1"/>
  <c r="Q1765" i="20"/>
  <c r="N1765" i="20"/>
  <c r="R1764" i="20"/>
  <c r="S1764" i="20" s="1"/>
  <c r="Q1764" i="20"/>
  <c r="N1764" i="20"/>
  <c r="R1763" i="20"/>
  <c r="S1763" i="20" s="1"/>
  <c r="Q1763" i="20"/>
  <c r="N1763" i="20"/>
  <c r="R1762" i="20"/>
  <c r="S1762" i="20" s="1"/>
  <c r="Q1762" i="20"/>
  <c r="N1762" i="20"/>
  <c r="R1761" i="20"/>
  <c r="S1761" i="20" s="1"/>
  <c r="Q1761" i="20"/>
  <c r="N1761" i="20"/>
  <c r="R1760" i="20"/>
  <c r="S1760" i="20" s="1"/>
  <c r="Q1760" i="20"/>
  <c r="N1760" i="20"/>
  <c r="R1759" i="20"/>
  <c r="S1759" i="20" s="1"/>
  <c r="Q1759" i="20"/>
  <c r="N1759" i="20"/>
  <c r="R1758" i="20"/>
  <c r="S1758" i="20" s="1"/>
  <c r="Q1758" i="20"/>
  <c r="N1758" i="20"/>
  <c r="R1757" i="20"/>
  <c r="S1757" i="20" s="1"/>
  <c r="Q1757" i="20"/>
  <c r="N1757" i="20"/>
  <c r="R1756" i="20"/>
  <c r="S1756" i="20" s="1"/>
  <c r="Q1756" i="20"/>
  <c r="N1756" i="20"/>
  <c r="R1755" i="20"/>
  <c r="S1755" i="20" s="1"/>
  <c r="Q1755" i="20"/>
  <c r="N1755" i="20"/>
  <c r="R1754" i="20"/>
  <c r="S1754" i="20" s="1"/>
  <c r="Q1754" i="20"/>
  <c r="N1754" i="20"/>
  <c r="R1753" i="20"/>
  <c r="S1753" i="20" s="1"/>
  <c r="Q1753" i="20"/>
  <c r="N1753" i="20"/>
  <c r="R1752" i="20"/>
  <c r="S1752" i="20" s="1"/>
  <c r="Q1752" i="20"/>
  <c r="N1752" i="20"/>
  <c r="R1751" i="20"/>
  <c r="S1751" i="20" s="1"/>
  <c r="Q1751" i="20"/>
  <c r="N1751" i="20"/>
  <c r="R1750" i="20"/>
  <c r="S1750" i="20" s="1"/>
  <c r="Q1750" i="20"/>
  <c r="N1750" i="20"/>
  <c r="R1749" i="20"/>
  <c r="S1749" i="20" s="1"/>
  <c r="Q1749" i="20"/>
  <c r="N1749" i="20"/>
  <c r="R1748" i="20"/>
  <c r="S1748" i="20" s="1"/>
  <c r="Q1748" i="20"/>
  <c r="N1748" i="20"/>
  <c r="R1747" i="20"/>
  <c r="S1747" i="20" s="1"/>
  <c r="Q1747" i="20"/>
  <c r="N1747" i="20"/>
  <c r="R1746" i="20"/>
  <c r="S1746" i="20" s="1"/>
  <c r="Q1746" i="20"/>
  <c r="N1746" i="20"/>
  <c r="R1745" i="20"/>
  <c r="S1745" i="20" s="1"/>
  <c r="Q1745" i="20"/>
  <c r="N1745" i="20"/>
  <c r="R1744" i="20"/>
  <c r="S1744" i="20" s="1"/>
  <c r="Q1744" i="20"/>
  <c r="N1744" i="20"/>
  <c r="R1743" i="20"/>
  <c r="S1743" i="20" s="1"/>
  <c r="Q1743" i="20"/>
  <c r="N1743" i="20"/>
  <c r="R1742" i="20"/>
  <c r="S1742" i="20" s="1"/>
  <c r="Q1742" i="20"/>
  <c r="N1742" i="20"/>
  <c r="R1741" i="20"/>
  <c r="S1741" i="20" s="1"/>
  <c r="Q1741" i="20"/>
  <c r="N1741" i="20"/>
  <c r="R1740" i="20"/>
  <c r="S1740" i="20" s="1"/>
  <c r="Q1740" i="20"/>
  <c r="N1740" i="20"/>
  <c r="R1739" i="20"/>
  <c r="S1739" i="20" s="1"/>
  <c r="Q1739" i="20"/>
  <c r="N1739" i="20"/>
  <c r="R1738" i="20"/>
  <c r="S1738" i="20" s="1"/>
  <c r="Q1738" i="20"/>
  <c r="N1738" i="20"/>
  <c r="R1737" i="20"/>
  <c r="S1737" i="20" s="1"/>
  <c r="Q1737" i="20"/>
  <c r="N1737" i="20"/>
  <c r="R1736" i="20"/>
  <c r="S1736" i="20" s="1"/>
  <c r="Q1736" i="20"/>
  <c r="N1736" i="20"/>
  <c r="R1735" i="20"/>
  <c r="S1735" i="20" s="1"/>
  <c r="Q1735" i="20"/>
  <c r="N1735" i="20"/>
  <c r="R1734" i="20"/>
  <c r="S1734" i="20" s="1"/>
  <c r="Q1734" i="20"/>
  <c r="N1734" i="20"/>
  <c r="R1733" i="20"/>
  <c r="S1733" i="20" s="1"/>
  <c r="Q1733" i="20"/>
  <c r="N1733" i="20"/>
  <c r="R1732" i="20"/>
  <c r="S1732" i="20" s="1"/>
  <c r="Q1732" i="20"/>
  <c r="N1732" i="20"/>
  <c r="R1731" i="20"/>
  <c r="S1731" i="20" s="1"/>
  <c r="Q1731" i="20"/>
  <c r="N1731" i="20"/>
  <c r="R1730" i="20"/>
  <c r="S1730" i="20" s="1"/>
  <c r="Q1730" i="20"/>
  <c r="N1730" i="20"/>
  <c r="R1729" i="20"/>
  <c r="S1729" i="20" s="1"/>
  <c r="Q1729" i="20"/>
  <c r="N1729" i="20"/>
  <c r="R1728" i="20"/>
  <c r="S1728" i="20" s="1"/>
  <c r="Q1728" i="20"/>
  <c r="N1728" i="20"/>
  <c r="R1727" i="20"/>
  <c r="S1727" i="20" s="1"/>
  <c r="Q1727" i="20"/>
  <c r="N1727" i="20"/>
  <c r="R1726" i="20"/>
  <c r="S1726" i="20" s="1"/>
  <c r="Q1726" i="20"/>
  <c r="N1726" i="20"/>
  <c r="R1725" i="20"/>
  <c r="S1725" i="20" s="1"/>
  <c r="Q1725" i="20"/>
  <c r="N1725" i="20"/>
  <c r="R1724" i="20"/>
  <c r="S1724" i="20" s="1"/>
  <c r="Q1724" i="20"/>
  <c r="N1724" i="20"/>
  <c r="R1723" i="20"/>
  <c r="S1723" i="20" s="1"/>
  <c r="Q1723" i="20"/>
  <c r="N1723" i="20"/>
  <c r="R1722" i="20"/>
  <c r="S1722" i="20" s="1"/>
  <c r="Q1722" i="20"/>
  <c r="N1722" i="20"/>
  <c r="R1721" i="20"/>
  <c r="S1721" i="20" s="1"/>
  <c r="Q1721" i="20"/>
  <c r="N1721" i="20"/>
  <c r="R1720" i="20"/>
  <c r="S1720" i="20" s="1"/>
  <c r="Q1720" i="20"/>
  <c r="N1720" i="20"/>
  <c r="R1719" i="20"/>
  <c r="S1719" i="20" s="1"/>
  <c r="Q1719" i="20"/>
  <c r="N1719" i="20"/>
  <c r="R1718" i="20"/>
  <c r="S1718" i="20" s="1"/>
  <c r="Q1718" i="20"/>
  <c r="N1718" i="20"/>
  <c r="R1717" i="20"/>
  <c r="S1717" i="20" s="1"/>
  <c r="Q1717" i="20"/>
  <c r="N1717" i="20"/>
  <c r="R1716" i="20"/>
  <c r="S1716" i="20" s="1"/>
  <c r="Q1716" i="20"/>
  <c r="N1716" i="20"/>
  <c r="R1715" i="20"/>
  <c r="S1715" i="20" s="1"/>
  <c r="Q1715" i="20"/>
  <c r="N1715" i="20"/>
  <c r="R1714" i="20"/>
  <c r="S1714" i="20" s="1"/>
  <c r="Q1714" i="20"/>
  <c r="N1714" i="20"/>
  <c r="R1713" i="20"/>
  <c r="S1713" i="20" s="1"/>
  <c r="Q1713" i="20"/>
  <c r="N1713" i="20"/>
  <c r="R1712" i="20"/>
  <c r="S1712" i="20" s="1"/>
  <c r="Q1712" i="20"/>
  <c r="N1712" i="20"/>
  <c r="R1711" i="20"/>
  <c r="S1711" i="20" s="1"/>
  <c r="Q1711" i="20"/>
  <c r="N1711" i="20"/>
  <c r="R1710" i="20"/>
  <c r="S1710" i="20" s="1"/>
  <c r="Q1710" i="20"/>
  <c r="N1710" i="20"/>
  <c r="R1709" i="20"/>
  <c r="S1709" i="20" s="1"/>
  <c r="Q1709" i="20"/>
  <c r="N1709" i="20"/>
  <c r="R1708" i="20"/>
  <c r="S1708" i="20" s="1"/>
  <c r="Q1708" i="20"/>
  <c r="N1708" i="20"/>
  <c r="R1707" i="20"/>
  <c r="S1707" i="20" s="1"/>
  <c r="Q1707" i="20"/>
  <c r="N1707" i="20"/>
  <c r="R1706" i="20"/>
  <c r="S1706" i="20" s="1"/>
  <c r="Q1706" i="20"/>
  <c r="N1706" i="20"/>
  <c r="R1705" i="20"/>
  <c r="S1705" i="20" s="1"/>
  <c r="Q1705" i="20"/>
  <c r="N1705" i="20"/>
  <c r="R1704" i="20"/>
  <c r="S1704" i="20" s="1"/>
  <c r="Q1704" i="20"/>
  <c r="N1704" i="20"/>
  <c r="R1703" i="20"/>
  <c r="S1703" i="20" s="1"/>
  <c r="Q1703" i="20"/>
  <c r="N1703" i="20"/>
  <c r="R1702" i="20"/>
  <c r="S1702" i="20" s="1"/>
  <c r="Q1702" i="20"/>
  <c r="N1702" i="20"/>
  <c r="R1701" i="20"/>
  <c r="S1701" i="20" s="1"/>
  <c r="Q1701" i="20"/>
  <c r="N1701" i="20"/>
  <c r="R1700" i="20"/>
  <c r="S1700" i="20" s="1"/>
  <c r="Q1700" i="20"/>
  <c r="N1700" i="20"/>
  <c r="R1699" i="20"/>
  <c r="S1699" i="20" s="1"/>
  <c r="Q1699" i="20"/>
  <c r="N1699" i="20"/>
  <c r="R1698" i="20"/>
  <c r="S1698" i="20" s="1"/>
  <c r="Q1698" i="20"/>
  <c r="N1698" i="20"/>
  <c r="R1697" i="20"/>
  <c r="S1697" i="20" s="1"/>
  <c r="Q1697" i="20"/>
  <c r="N1697" i="20"/>
  <c r="R1696" i="20"/>
  <c r="S1696" i="20" s="1"/>
  <c r="Q1696" i="20"/>
  <c r="N1696" i="20"/>
  <c r="R1695" i="20"/>
  <c r="S1695" i="20" s="1"/>
  <c r="Q1695" i="20"/>
  <c r="N1695" i="20"/>
  <c r="R1694" i="20"/>
  <c r="S1694" i="20" s="1"/>
  <c r="Q1694" i="20"/>
  <c r="N1694" i="20"/>
  <c r="R1693" i="20"/>
  <c r="S1693" i="20" s="1"/>
  <c r="Q1693" i="20"/>
  <c r="N1693" i="20"/>
  <c r="R1692" i="20"/>
  <c r="S1692" i="20" s="1"/>
  <c r="Q1692" i="20"/>
  <c r="N1692" i="20"/>
  <c r="R1691" i="20"/>
  <c r="S1691" i="20" s="1"/>
  <c r="Q1691" i="20"/>
  <c r="N1691" i="20"/>
  <c r="R1690" i="20"/>
  <c r="S1690" i="20" s="1"/>
  <c r="Q1690" i="20"/>
  <c r="N1690" i="20"/>
  <c r="R1689" i="20"/>
  <c r="S1689" i="20" s="1"/>
  <c r="Q1689" i="20"/>
  <c r="N1689" i="20"/>
  <c r="R1688" i="20"/>
  <c r="S1688" i="20" s="1"/>
  <c r="Q1688" i="20"/>
  <c r="N1688" i="20"/>
  <c r="R1687" i="20"/>
  <c r="S1687" i="20" s="1"/>
  <c r="Q1687" i="20"/>
  <c r="N1687" i="20"/>
  <c r="R1686" i="20"/>
  <c r="S1686" i="20" s="1"/>
  <c r="Q1686" i="20"/>
  <c r="N1686" i="20"/>
  <c r="R1685" i="20"/>
  <c r="S1685" i="20" s="1"/>
  <c r="Q1685" i="20"/>
  <c r="N1685" i="20"/>
  <c r="R1684" i="20"/>
  <c r="S1684" i="20" s="1"/>
  <c r="Q1684" i="20"/>
  <c r="N1684" i="20"/>
  <c r="R1683" i="20"/>
  <c r="S1683" i="20" s="1"/>
  <c r="Q1683" i="20"/>
  <c r="N1683" i="20"/>
  <c r="R1682" i="20"/>
  <c r="S1682" i="20" s="1"/>
  <c r="Q1682" i="20"/>
  <c r="N1682" i="20"/>
  <c r="R1681" i="20"/>
  <c r="S1681" i="20" s="1"/>
  <c r="Q1681" i="20"/>
  <c r="N1681" i="20"/>
  <c r="R1680" i="20"/>
  <c r="S1680" i="20" s="1"/>
  <c r="Q1680" i="20"/>
  <c r="N1680" i="20"/>
  <c r="R1679" i="20"/>
  <c r="S1679" i="20" s="1"/>
  <c r="Q1679" i="20"/>
  <c r="N1679" i="20"/>
  <c r="R1678" i="20"/>
  <c r="S1678" i="20" s="1"/>
  <c r="Q1678" i="20"/>
  <c r="N1678" i="20"/>
  <c r="R1677" i="20"/>
  <c r="S1677" i="20" s="1"/>
  <c r="Q1677" i="20"/>
  <c r="N1677" i="20"/>
  <c r="R1676" i="20"/>
  <c r="S1676" i="20" s="1"/>
  <c r="Q1676" i="20"/>
  <c r="N1676" i="20"/>
  <c r="R1675" i="20"/>
  <c r="S1675" i="20" s="1"/>
  <c r="Q1675" i="20"/>
  <c r="N1675" i="20"/>
  <c r="R1674" i="20"/>
  <c r="S1674" i="20" s="1"/>
  <c r="Q1674" i="20"/>
  <c r="N1674" i="20"/>
  <c r="R1673" i="20"/>
  <c r="S1673" i="20" s="1"/>
  <c r="Q1673" i="20"/>
  <c r="N1673" i="20"/>
  <c r="R1672" i="20"/>
  <c r="S1672" i="20" s="1"/>
  <c r="Q1672" i="20"/>
  <c r="N1672" i="20"/>
  <c r="R1671" i="20"/>
  <c r="S1671" i="20" s="1"/>
  <c r="Q1671" i="20"/>
  <c r="N1671" i="20"/>
  <c r="R1670" i="20"/>
  <c r="S1670" i="20" s="1"/>
  <c r="Q1670" i="20"/>
  <c r="N1670" i="20"/>
  <c r="R1669" i="20"/>
  <c r="S1669" i="20" s="1"/>
  <c r="Q1669" i="20"/>
  <c r="N1669" i="20"/>
  <c r="R1668" i="20"/>
  <c r="S1668" i="20" s="1"/>
  <c r="Q1668" i="20"/>
  <c r="N1668" i="20"/>
  <c r="R1667" i="20"/>
  <c r="S1667" i="20" s="1"/>
  <c r="Q1667" i="20"/>
  <c r="N1667" i="20"/>
  <c r="R1666" i="20"/>
  <c r="S1666" i="20" s="1"/>
  <c r="Q1666" i="20"/>
  <c r="N1666" i="20"/>
  <c r="R1665" i="20"/>
  <c r="S1665" i="20" s="1"/>
  <c r="Q1665" i="20"/>
  <c r="N1665" i="20"/>
  <c r="R1664" i="20"/>
  <c r="S1664" i="20" s="1"/>
  <c r="Q1664" i="20"/>
  <c r="N1664" i="20"/>
  <c r="R1663" i="20"/>
  <c r="S1663" i="20" s="1"/>
  <c r="Q1663" i="20"/>
  <c r="N1663" i="20"/>
  <c r="R1662" i="20"/>
  <c r="S1662" i="20" s="1"/>
  <c r="Q1662" i="20"/>
  <c r="N1662" i="20"/>
  <c r="R1661" i="20"/>
  <c r="S1661" i="20" s="1"/>
  <c r="Q1661" i="20"/>
  <c r="N1661" i="20"/>
  <c r="R1660" i="20"/>
  <c r="S1660" i="20" s="1"/>
  <c r="Q1660" i="20"/>
  <c r="N1660" i="20"/>
  <c r="R1659" i="20"/>
  <c r="S1659" i="20" s="1"/>
  <c r="Q1659" i="20"/>
  <c r="N1659" i="20"/>
  <c r="R1658" i="20"/>
  <c r="S1658" i="20" s="1"/>
  <c r="Q1658" i="20"/>
  <c r="N1658" i="20"/>
  <c r="R1657" i="20"/>
  <c r="S1657" i="20" s="1"/>
  <c r="Q1657" i="20"/>
  <c r="N1657" i="20"/>
  <c r="R1656" i="20"/>
  <c r="S1656" i="20" s="1"/>
  <c r="Q1656" i="20"/>
  <c r="N1656" i="20"/>
  <c r="R1655" i="20"/>
  <c r="S1655" i="20" s="1"/>
  <c r="Q1655" i="20"/>
  <c r="N1655" i="20"/>
  <c r="R1654" i="20"/>
  <c r="S1654" i="20" s="1"/>
  <c r="Q1654" i="20"/>
  <c r="N1654" i="20"/>
  <c r="R1653" i="20"/>
  <c r="S1653" i="20" s="1"/>
  <c r="Q1653" i="20"/>
  <c r="N1653" i="20"/>
  <c r="R1652" i="20"/>
  <c r="S1652" i="20" s="1"/>
  <c r="Q1652" i="20"/>
  <c r="N1652" i="20"/>
  <c r="R1651" i="20"/>
  <c r="S1651" i="20" s="1"/>
  <c r="Q1651" i="20"/>
  <c r="N1651" i="20"/>
  <c r="R1650" i="20"/>
  <c r="S1650" i="20" s="1"/>
  <c r="Q1650" i="20"/>
  <c r="N1650" i="20"/>
  <c r="R1649" i="20"/>
  <c r="S1649" i="20" s="1"/>
  <c r="Q1649" i="20"/>
  <c r="N1649" i="20"/>
  <c r="R1648" i="20"/>
  <c r="S1648" i="20" s="1"/>
  <c r="Q1648" i="20"/>
  <c r="N1648" i="20"/>
  <c r="R1647" i="20"/>
  <c r="S1647" i="20" s="1"/>
  <c r="Q1647" i="20"/>
  <c r="N1647" i="20"/>
  <c r="R1646" i="20"/>
  <c r="S1646" i="20" s="1"/>
  <c r="Q1646" i="20"/>
  <c r="N1646" i="20"/>
  <c r="R1645" i="20"/>
  <c r="S1645" i="20" s="1"/>
  <c r="Q1645" i="20"/>
  <c r="N1645" i="20"/>
  <c r="R1644" i="20"/>
  <c r="S1644" i="20" s="1"/>
  <c r="Q1644" i="20"/>
  <c r="N1644" i="20"/>
  <c r="R1643" i="20"/>
  <c r="S1643" i="20" s="1"/>
  <c r="Q1643" i="20"/>
  <c r="N1643" i="20"/>
  <c r="R1642" i="20"/>
  <c r="S1642" i="20" s="1"/>
  <c r="Q1642" i="20"/>
  <c r="N1642" i="20"/>
  <c r="R1641" i="20"/>
  <c r="S1641" i="20" s="1"/>
  <c r="Q1641" i="20"/>
  <c r="N1641" i="20"/>
  <c r="R1640" i="20"/>
  <c r="S1640" i="20" s="1"/>
  <c r="Q1640" i="20"/>
  <c r="N1640" i="20"/>
  <c r="R1639" i="20"/>
  <c r="S1639" i="20" s="1"/>
  <c r="Q1639" i="20"/>
  <c r="N1639" i="20"/>
  <c r="R1638" i="20"/>
  <c r="S1638" i="20" s="1"/>
  <c r="Q1638" i="20"/>
  <c r="N1638" i="20"/>
  <c r="R1637" i="20"/>
  <c r="S1637" i="20" s="1"/>
  <c r="Q1637" i="20"/>
  <c r="N1637" i="20"/>
  <c r="R1636" i="20"/>
  <c r="S1636" i="20" s="1"/>
  <c r="Q1636" i="20"/>
  <c r="N1636" i="20"/>
  <c r="R1635" i="20"/>
  <c r="S1635" i="20" s="1"/>
  <c r="Q1635" i="20"/>
  <c r="N1635" i="20"/>
  <c r="R1634" i="20"/>
  <c r="S1634" i="20" s="1"/>
  <c r="Q1634" i="20"/>
  <c r="N1634" i="20"/>
  <c r="R1633" i="20"/>
  <c r="S1633" i="20" s="1"/>
  <c r="Q1633" i="20"/>
  <c r="N1633" i="20"/>
  <c r="R1632" i="20"/>
  <c r="S1632" i="20" s="1"/>
  <c r="Q1632" i="20"/>
  <c r="N1632" i="20"/>
  <c r="R1631" i="20"/>
  <c r="S1631" i="20" s="1"/>
  <c r="Q1631" i="20"/>
  <c r="N1631" i="20"/>
  <c r="R1630" i="20"/>
  <c r="S1630" i="20" s="1"/>
  <c r="Q1630" i="20"/>
  <c r="N1630" i="20"/>
  <c r="R1629" i="20"/>
  <c r="S1629" i="20" s="1"/>
  <c r="Q1629" i="20"/>
  <c r="N1629" i="20"/>
  <c r="R1628" i="20"/>
  <c r="S1628" i="20" s="1"/>
  <c r="Q1628" i="20"/>
  <c r="N1628" i="20"/>
  <c r="R1627" i="20"/>
  <c r="S1627" i="20" s="1"/>
  <c r="Q1627" i="20"/>
  <c r="N1627" i="20"/>
  <c r="R1626" i="20"/>
  <c r="S1626" i="20" s="1"/>
  <c r="Q1626" i="20"/>
  <c r="N1626" i="20"/>
  <c r="R1625" i="20"/>
  <c r="S1625" i="20" s="1"/>
  <c r="Q1625" i="20"/>
  <c r="N1625" i="20"/>
  <c r="R1624" i="20"/>
  <c r="S1624" i="20" s="1"/>
  <c r="Q1624" i="20"/>
  <c r="N1624" i="20"/>
  <c r="R1623" i="20"/>
  <c r="S1623" i="20" s="1"/>
  <c r="Q1623" i="20"/>
  <c r="N1623" i="20"/>
  <c r="R1622" i="20"/>
  <c r="S1622" i="20" s="1"/>
  <c r="Q1622" i="20"/>
  <c r="N1622" i="20"/>
  <c r="R1621" i="20"/>
  <c r="S1621" i="20" s="1"/>
  <c r="Q1621" i="20"/>
  <c r="N1621" i="20"/>
  <c r="R1620" i="20"/>
  <c r="S1620" i="20" s="1"/>
  <c r="Q1620" i="20"/>
  <c r="N1620" i="20"/>
  <c r="R1619" i="20"/>
  <c r="S1619" i="20" s="1"/>
  <c r="Q1619" i="20"/>
  <c r="N1619" i="20"/>
  <c r="R1618" i="20"/>
  <c r="S1618" i="20" s="1"/>
  <c r="Q1618" i="20"/>
  <c r="N1618" i="20"/>
  <c r="R1617" i="20"/>
  <c r="S1617" i="20" s="1"/>
  <c r="Q1617" i="20"/>
  <c r="N1617" i="20"/>
  <c r="R1616" i="20"/>
  <c r="S1616" i="20" s="1"/>
  <c r="Q1616" i="20"/>
  <c r="N1616" i="20"/>
  <c r="R1615" i="20"/>
  <c r="S1615" i="20" s="1"/>
  <c r="Q1615" i="20"/>
  <c r="N1615" i="20"/>
  <c r="R1614" i="20"/>
  <c r="S1614" i="20" s="1"/>
  <c r="Q1614" i="20"/>
  <c r="N1614" i="20"/>
  <c r="R1613" i="20"/>
  <c r="S1613" i="20" s="1"/>
  <c r="Q1613" i="20"/>
  <c r="N1613" i="20"/>
  <c r="R1612" i="20"/>
  <c r="S1612" i="20" s="1"/>
  <c r="Q1612" i="20"/>
  <c r="N1612" i="20"/>
  <c r="R1611" i="20"/>
  <c r="S1611" i="20" s="1"/>
  <c r="Q1611" i="20"/>
  <c r="N1611" i="20"/>
  <c r="R1610" i="20"/>
  <c r="S1610" i="20" s="1"/>
  <c r="Q1610" i="20"/>
  <c r="N1610" i="20"/>
  <c r="R1609" i="20"/>
  <c r="S1609" i="20" s="1"/>
  <c r="Q1609" i="20"/>
  <c r="N1609" i="20"/>
  <c r="R1608" i="20"/>
  <c r="S1608" i="20" s="1"/>
  <c r="Q1608" i="20"/>
  <c r="N1608" i="20"/>
  <c r="R1607" i="20"/>
  <c r="S1607" i="20" s="1"/>
  <c r="Q1607" i="20"/>
  <c r="N1607" i="20"/>
  <c r="R1606" i="20"/>
  <c r="S1606" i="20" s="1"/>
  <c r="Q1606" i="20"/>
  <c r="N1606" i="20"/>
  <c r="R1605" i="20"/>
  <c r="S1605" i="20" s="1"/>
  <c r="Q1605" i="20"/>
  <c r="N1605" i="20"/>
  <c r="R1604" i="20"/>
  <c r="S1604" i="20" s="1"/>
  <c r="Q1604" i="20"/>
  <c r="N1604" i="20"/>
  <c r="R1603" i="20"/>
  <c r="S1603" i="20" s="1"/>
  <c r="Q1603" i="20"/>
  <c r="N1603" i="20"/>
  <c r="R1602" i="20"/>
  <c r="S1602" i="20" s="1"/>
  <c r="Q1602" i="20"/>
  <c r="N1602" i="20"/>
  <c r="R1601" i="20"/>
  <c r="S1601" i="20" s="1"/>
  <c r="Q1601" i="20"/>
  <c r="N1601" i="20"/>
  <c r="R1600" i="20"/>
  <c r="S1600" i="20" s="1"/>
  <c r="Q1600" i="20"/>
  <c r="N1600" i="20"/>
  <c r="R1599" i="20"/>
  <c r="S1599" i="20" s="1"/>
  <c r="Q1599" i="20"/>
  <c r="N1599" i="20"/>
  <c r="R1598" i="20"/>
  <c r="S1598" i="20" s="1"/>
  <c r="Q1598" i="20"/>
  <c r="N1598" i="20"/>
  <c r="R1597" i="20"/>
  <c r="S1597" i="20" s="1"/>
  <c r="Q1597" i="20"/>
  <c r="N1597" i="20"/>
  <c r="R1596" i="20"/>
  <c r="S1596" i="20" s="1"/>
  <c r="Q1596" i="20"/>
  <c r="N1596" i="20"/>
  <c r="R1595" i="20"/>
  <c r="S1595" i="20" s="1"/>
  <c r="Q1595" i="20"/>
  <c r="N1595" i="20"/>
  <c r="R1594" i="20"/>
  <c r="S1594" i="20" s="1"/>
  <c r="Q1594" i="20"/>
  <c r="N1594" i="20"/>
  <c r="R1593" i="20"/>
  <c r="S1593" i="20" s="1"/>
  <c r="Q1593" i="20"/>
  <c r="N1593" i="20"/>
  <c r="R1592" i="20"/>
  <c r="S1592" i="20" s="1"/>
  <c r="Q1592" i="20"/>
  <c r="N1592" i="20"/>
  <c r="R1591" i="20"/>
  <c r="S1591" i="20" s="1"/>
  <c r="Q1591" i="20"/>
  <c r="N1591" i="20"/>
  <c r="R1590" i="20"/>
  <c r="S1590" i="20" s="1"/>
  <c r="Q1590" i="20"/>
  <c r="N1590" i="20"/>
  <c r="R1589" i="20"/>
  <c r="S1589" i="20" s="1"/>
  <c r="Q1589" i="20"/>
  <c r="N1589" i="20"/>
  <c r="R1588" i="20"/>
  <c r="S1588" i="20" s="1"/>
  <c r="Q1588" i="20"/>
  <c r="N1588" i="20"/>
  <c r="R1587" i="20"/>
  <c r="S1587" i="20" s="1"/>
  <c r="Q1587" i="20"/>
  <c r="N1587" i="20"/>
  <c r="R1586" i="20"/>
  <c r="S1586" i="20" s="1"/>
  <c r="Q1586" i="20"/>
  <c r="N1586" i="20"/>
  <c r="R1585" i="20"/>
  <c r="S1585" i="20" s="1"/>
  <c r="Q1585" i="20"/>
  <c r="N1585" i="20"/>
  <c r="R1584" i="20"/>
  <c r="S1584" i="20" s="1"/>
  <c r="Q1584" i="20"/>
  <c r="N1584" i="20"/>
  <c r="R1583" i="20"/>
  <c r="S1583" i="20" s="1"/>
  <c r="Q1583" i="20"/>
  <c r="N1583" i="20"/>
  <c r="R1582" i="20"/>
  <c r="S1582" i="20" s="1"/>
  <c r="Q1582" i="20"/>
  <c r="N1582" i="20"/>
  <c r="R1581" i="20"/>
  <c r="S1581" i="20" s="1"/>
  <c r="Q1581" i="20"/>
  <c r="N1581" i="20"/>
  <c r="R1580" i="20"/>
  <c r="S1580" i="20" s="1"/>
  <c r="Q1580" i="20"/>
  <c r="N1580" i="20"/>
  <c r="R1579" i="20"/>
  <c r="S1579" i="20" s="1"/>
  <c r="Q1579" i="20"/>
  <c r="N1579" i="20"/>
  <c r="R1578" i="20"/>
  <c r="S1578" i="20" s="1"/>
  <c r="Q1578" i="20"/>
  <c r="N1578" i="20"/>
  <c r="R1577" i="20"/>
  <c r="S1577" i="20" s="1"/>
  <c r="Q1577" i="20"/>
  <c r="N1577" i="20"/>
  <c r="R1576" i="20"/>
  <c r="S1576" i="20" s="1"/>
  <c r="Q1576" i="20"/>
  <c r="N1576" i="20"/>
  <c r="R1575" i="20"/>
  <c r="S1575" i="20" s="1"/>
  <c r="Q1575" i="20"/>
  <c r="N1575" i="20"/>
  <c r="R1574" i="20"/>
  <c r="S1574" i="20" s="1"/>
  <c r="Q1574" i="20"/>
  <c r="N1574" i="20"/>
  <c r="R1573" i="20"/>
  <c r="S1573" i="20" s="1"/>
  <c r="Q1573" i="20"/>
  <c r="N1573" i="20"/>
  <c r="R1572" i="20"/>
  <c r="S1572" i="20" s="1"/>
  <c r="Q1572" i="20"/>
  <c r="N1572" i="20"/>
  <c r="R1571" i="20"/>
  <c r="S1571" i="20" s="1"/>
  <c r="Q1571" i="20"/>
  <c r="N1571" i="20"/>
  <c r="R1570" i="20"/>
  <c r="S1570" i="20" s="1"/>
  <c r="Q1570" i="20"/>
  <c r="N1570" i="20"/>
  <c r="R1569" i="20"/>
  <c r="S1569" i="20" s="1"/>
  <c r="Q1569" i="20"/>
  <c r="N1569" i="20"/>
  <c r="R1568" i="20"/>
  <c r="S1568" i="20" s="1"/>
  <c r="Q1568" i="20"/>
  <c r="N1568" i="20"/>
  <c r="R1567" i="20"/>
  <c r="S1567" i="20" s="1"/>
  <c r="Q1567" i="20"/>
  <c r="N1567" i="20"/>
  <c r="R1566" i="20"/>
  <c r="S1566" i="20" s="1"/>
  <c r="Q1566" i="20"/>
  <c r="N1566" i="20"/>
  <c r="R1565" i="20"/>
  <c r="S1565" i="20" s="1"/>
  <c r="Q1565" i="20"/>
  <c r="N1565" i="20"/>
  <c r="R1564" i="20"/>
  <c r="S1564" i="20" s="1"/>
  <c r="Q1564" i="20"/>
  <c r="N1564" i="20"/>
  <c r="R1563" i="20"/>
  <c r="S1563" i="20" s="1"/>
  <c r="Q1563" i="20"/>
  <c r="N1563" i="20"/>
  <c r="R1562" i="20"/>
  <c r="S1562" i="20" s="1"/>
  <c r="Q1562" i="20"/>
  <c r="N1562" i="20"/>
  <c r="R1561" i="20"/>
  <c r="S1561" i="20" s="1"/>
  <c r="Q1561" i="20"/>
  <c r="N1561" i="20"/>
  <c r="R1560" i="20"/>
  <c r="S1560" i="20" s="1"/>
  <c r="Q1560" i="20"/>
  <c r="N1560" i="20"/>
  <c r="R1559" i="20"/>
  <c r="S1559" i="20" s="1"/>
  <c r="Q1559" i="20"/>
  <c r="N1559" i="20"/>
  <c r="R1558" i="20"/>
  <c r="S1558" i="20" s="1"/>
  <c r="Q1558" i="20"/>
  <c r="N1558" i="20"/>
  <c r="R1557" i="20"/>
  <c r="S1557" i="20" s="1"/>
  <c r="Q1557" i="20"/>
  <c r="N1557" i="20"/>
  <c r="R1556" i="20"/>
  <c r="S1556" i="20" s="1"/>
  <c r="Q1556" i="20"/>
  <c r="N1556" i="20"/>
  <c r="R1555" i="20"/>
  <c r="S1555" i="20" s="1"/>
  <c r="Q1555" i="20"/>
  <c r="N1555" i="20"/>
  <c r="R1554" i="20"/>
  <c r="S1554" i="20" s="1"/>
  <c r="Q1554" i="20"/>
  <c r="N1554" i="20"/>
  <c r="R1553" i="20"/>
  <c r="S1553" i="20" s="1"/>
  <c r="Q1553" i="20"/>
  <c r="N1553" i="20"/>
  <c r="R1552" i="20"/>
  <c r="S1552" i="20" s="1"/>
  <c r="Q1552" i="20"/>
  <c r="N1552" i="20"/>
  <c r="R1551" i="20"/>
  <c r="S1551" i="20" s="1"/>
  <c r="Q1551" i="20"/>
  <c r="N1551" i="20"/>
  <c r="R1550" i="20"/>
  <c r="S1550" i="20" s="1"/>
  <c r="Q1550" i="20"/>
  <c r="N1550" i="20"/>
  <c r="R1549" i="20"/>
  <c r="S1549" i="20" s="1"/>
  <c r="Q1549" i="20"/>
  <c r="N1549" i="20"/>
  <c r="R1548" i="20"/>
  <c r="S1548" i="20" s="1"/>
  <c r="Q1548" i="20"/>
  <c r="N1548" i="20"/>
  <c r="R1547" i="20"/>
  <c r="S1547" i="20" s="1"/>
  <c r="Q1547" i="20"/>
  <c r="N1547" i="20"/>
  <c r="R1546" i="20"/>
  <c r="S1546" i="20" s="1"/>
  <c r="Q1546" i="20"/>
  <c r="N1546" i="20"/>
  <c r="R1545" i="20"/>
  <c r="S1545" i="20" s="1"/>
  <c r="Q1545" i="20"/>
  <c r="N1545" i="20"/>
  <c r="R1544" i="20"/>
  <c r="S1544" i="20" s="1"/>
  <c r="Q1544" i="20"/>
  <c r="N1544" i="20"/>
  <c r="R1543" i="20"/>
  <c r="S1543" i="20" s="1"/>
  <c r="Q1543" i="20"/>
  <c r="N1543" i="20"/>
  <c r="R1542" i="20"/>
  <c r="S1542" i="20" s="1"/>
  <c r="Q1542" i="20"/>
  <c r="N1542" i="20"/>
  <c r="R1541" i="20"/>
  <c r="S1541" i="20" s="1"/>
  <c r="Q1541" i="20"/>
  <c r="N1541" i="20"/>
  <c r="R1540" i="20"/>
  <c r="S1540" i="20" s="1"/>
  <c r="Q1540" i="20"/>
  <c r="N1540" i="20"/>
  <c r="R1539" i="20"/>
  <c r="S1539" i="20" s="1"/>
  <c r="Q1539" i="20"/>
  <c r="N1539" i="20"/>
  <c r="R1538" i="20"/>
  <c r="S1538" i="20" s="1"/>
  <c r="Q1538" i="20"/>
  <c r="N1538" i="20"/>
  <c r="R1537" i="20"/>
  <c r="S1537" i="20" s="1"/>
  <c r="Q1537" i="20"/>
  <c r="N1537" i="20"/>
  <c r="R1536" i="20"/>
  <c r="S1536" i="20" s="1"/>
  <c r="Q1536" i="20"/>
  <c r="N1536" i="20"/>
  <c r="R1535" i="20"/>
  <c r="S1535" i="20" s="1"/>
  <c r="Q1535" i="20"/>
  <c r="N1535" i="20"/>
  <c r="R1534" i="20"/>
  <c r="S1534" i="20" s="1"/>
  <c r="Q1534" i="20"/>
  <c r="N1534" i="20"/>
  <c r="R1533" i="20"/>
  <c r="S1533" i="20" s="1"/>
  <c r="Q1533" i="20"/>
  <c r="N1533" i="20"/>
  <c r="R1532" i="20"/>
  <c r="S1532" i="20" s="1"/>
  <c r="Q1532" i="20"/>
  <c r="N1532" i="20"/>
  <c r="R1531" i="20"/>
  <c r="S1531" i="20" s="1"/>
  <c r="Q1531" i="20"/>
  <c r="N1531" i="20"/>
  <c r="R1530" i="20"/>
  <c r="S1530" i="20" s="1"/>
  <c r="Q1530" i="20"/>
  <c r="N1530" i="20"/>
  <c r="R1529" i="20"/>
  <c r="S1529" i="20" s="1"/>
  <c r="Q1529" i="20"/>
  <c r="N1529" i="20"/>
  <c r="R1528" i="20"/>
  <c r="S1528" i="20" s="1"/>
  <c r="Q1528" i="20"/>
  <c r="N1528" i="20"/>
  <c r="R1527" i="20"/>
  <c r="S1527" i="20" s="1"/>
  <c r="Q1527" i="20"/>
  <c r="N1527" i="20"/>
  <c r="R1526" i="20"/>
  <c r="S1526" i="20" s="1"/>
  <c r="Q1526" i="20"/>
  <c r="N1526" i="20"/>
  <c r="R1525" i="20"/>
  <c r="S1525" i="20" s="1"/>
  <c r="Q1525" i="20"/>
  <c r="N1525" i="20"/>
  <c r="R1524" i="20"/>
  <c r="S1524" i="20" s="1"/>
  <c r="Q1524" i="20"/>
  <c r="N1524" i="20"/>
  <c r="R1523" i="20"/>
  <c r="S1523" i="20" s="1"/>
  <c r="Q1523" i="20"/>
  <c r="N1523" i="20"/>
  <c r="R1522" i="20"/>
  <c r="S1522" i="20" s="1"/>
  <c r="Q1522" i="20"/>
  <c r="N1522" i="20"/>
  <c r="R1521" i="20"/>
  <c r="S1521" i="20" s="1"/>
  <c r="Q1521" i="20"/>
  <c r="N1521" i="20"/>
  <c r="R1520" i="20"/>
  <c r="S1520" i="20" s="1"/>
  <c r="Q1520" i="20"/>
  <c r="N1520" i="20"/>
  <c r="R1519" i="20"/>
  <c r="S1519" i="20" s="1"/>
  <c r="Q1519" i="20"/>
  <c r="N1519" i="20"/>
  <c r="R1518" i="20"/>
  <c r="S1518" i="20" s="1"/>
  <c r="Q1518" i="20"/>
  <c r="N1518" i="20"/>
  <c r="R1517" i="20"/>
  <c r="S1517" i="20" s="1"/>
  <c r="Q1517" i="20"/>
  <c r="N1517" i="20"/>
  <c r="R1516" i="20"/>
  <c r="S1516" i="20" s="1"/>
  <c r="Q1516" i="20"/>
  <c r="N1516" i="20"/>
  <c r="R1515" i="20"/>
  <c r="S1515" i="20" s="1"/>
  <c r="Q1515" i="20"/>
  <c r="N1515" i="20"/>
  <c r="R1514" i="20"/>
  <c r="S1514" i="20" s="1"/>
  <c r="Q1514" i="20"/>
  <c r="N1514" i="20"/>
  <c r="R1513" i="20"/>
  <c r="S1513" i="20" s="1"/>
  <c r="Q1513" i="20"/>
  <c r="N1513" i="20"/>
  <c r="R1512" i="20"/>
  <c r="S1512" i="20" s="1"/>
  <c r="Q1512" i="20"/>
  <c r="N1512" i="20"/>
  <c r="R1511" i="20"/>
  <c r="S1511" i="20" s="1"/>
  <c r="Q1511" i="20"/>
  <c r="N1511" i="20"/>
  <c r="R1510" i="20"/>
  <c r="S1510" i="20" s="1"/>
  <c r="Q1510" i="20"/>
  <c r="N1510" i="20"/>
  <c r="R1509" i="20"/>
  <c r="S1509" i="20" s="1"/>
  <c r="Q1509" i="20"/>
  <c r="N1509" i="20"/>
  <c r="R1508" i="20"/>
  <c r="S1508" i="20" s="1"/>
  <c r="Q1508" i="20"/>
  <c r="N1508" i="20"/>
  <c r="R1507" i="20"/>
  <c r="S1507" i="20" s="1"/>
  <c r="Q1507" i="20"/>
  <c r="N1507" i="20"/>
  <c r="R1506" i="20"/>
  <c r="S1506" i="20" s="1"/>
  <c r="Q1506" i="20"/>
  <c r="N1506" i="20"/>
  <c r="R1505" i="20"/>
  <c r="S1505" i="20" s="1"/>
  <c r="Q1505" i="20"/>
  <c r="N1505" i="20"/>
  <c r="R1504" i="20"/>
  <c r="S1504" i="20" s="1"/>
  <c r="Q1504" i="20"/>
  <c r="N1504" i="20"/>
  <c r="R1503" i="20"/>
  <c r="S1503" i="20" s="1"/>
  <c r="Q1503" i="20"/>
  <c r="N1503" i="20"/>
  <c r="R1502" i="20"/>
  <c r="S1502" i="20" s="1"/>
  <c r="Q1502" i="20"/>
  <c r="N1502" i="20"/>
  <c r="R1501" i="20"/>
  <c r="S1501" i="20" s="1"/>
  <c r="Q1501" i="20"/>
  <c r="N1501" i="20"/>
  <c r="R1500" i="20"/>
  <c r="S1500" i="20" s="1"/>
  <c r="Q1500" i="20"/>
  <c r="N1500" i="20"/>
  <c r="R1499" i="20"/>
  <c r="S1499" i="20" s="1"/>
  <c r="Q1499" i="20"/>
  <c r="N1499" i="20"/>
  <c r="R1498" i="20"/>
  <c r="S1498" i="20" s="1"/>
  <c r="Q1498" i="20"/>
  <c r="N1498" i="20"/>
  <c r="R1497" i="20"/>
  <c r="S1497" i="20" s="1"/>
  <c r="Q1497" i="20"/>
  <c r="N1497" i="20"/>
  <c r="R1496" i="20"/>
  <c r="S1496" i="20" s="1"/>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s="1"/>
  <c r="Q1045" i="20"/>
  <c r="N1045" i="20"/>
  <c r="R1044" i="20"/>
  <c r="S1044" i="20"/>
  <c r="Q1044" i="20"/>
  <c r="N1044" i="20"/>
  <c r="R1043" i="20"/>
  <c r="S1043" i="20"/>
  <c r="Q1043" i="20"/>
  <c r="N1043" i="20"/>
  <c r="R1042" i="20"/>
  <c r="S1042" i="20" s="1"/>
  <c r="Q1042" i="20"/>
  <c r="N1042" i="20"/>
  <c r="R1041" i="20"/>
  <c r="S1041" i="20" s="1"/>
  <c r="Q1041" i="20"/>
  <c r="N1041" i="20"/>
  <c r="R1040" i="20"/>
  <c r="S1040" i="20" s="1"/>
  <c r="Q1040" i="20"/>
  <c r="N1040" i="20"/>
  <c r="R1039" i="20"/>
  <c r="S1039" i="20" s="1"/>
  <c r="Q1039" i="20"/>
  <c r="N1039" i="20"/>
  <c r="R1038" i="20"/>
  <c r="S1038" i="20" s="1"/>
  <c r="Q1038" i="20"/>
  <c r="N1038" i="20"/>
  <c r="R1037" i="20"/>
  <c r="S1037" i="20" s="1"/>
  <c r="Q1037" i="20"/>
  <c r="N1037" i="20"/>
  <c r="R1036" i="20"/>
  <c r="S1036" i="20" s="1"/>
  <c r="Q1036" i="20"/>
  <c r="N1036" i="20"/>
  <c r="R1035" i="20"/>
  <c r="S1035" i="20" s="1"/>
  <c r="Q1035" i="20"/>
  <c r="N1035" i="20"/>
  <c r="R1034" i="20"/>
  <c r="S1034" i="20" s="1"/>
  <c r="Q1034" i="20"/>
  <c r="N1034" i="20"/>
  <c r="R1033" i="20"/>
  <c r="S1033" i="20" s="1"/>
  <c r="Q1033" i="20"/>
  <c r="N1033" i="20"/>
  <c r="R1032" i="20"/>
  <c r="S1032" i="20" s="1"/>
  <c r="Q1032" i="20"/>
  <c r="N1032" i="20"/>
  <c r="R1031" i="20"/>
  <c r="S1031" i="20" s="1"/>
  <c r="Q1031" i="20"/>
  <c r="N1031" i="20"/>
  <c r="R1030" i="20"/>
  <c r="S1030" i="20" s="1"/>
  <c r="Q1030" i="20"/>
  <c r="N1030" i="20"/>
  <c r="R1029" i="20"/>
  <c r="S1029" i="20" s="1"/>
  <c r="Q1029" i="20"/>
  <c r="N1029" i="20"/>
  <c r="R1028" i="20"/>
  <c r="S1028" i="20" s="1"/>
  <c r="Q1028" i="20"/>
  <c r="N1028" i="20"/>
  <c r="R1027" i="20"/>
  <c r="S1027" i="20" s="1"/>
  <c r="Q1027" i="20"/>
  <c r="N1027" i="20"/>
  <c r="R1026" i="20"/>
  <c r="S1026" i="20" s="1"/>
  <c r="Q1026" i="20"/>
  <c r="N1026" i="20"/>
  <c r="R1025" i="20"/>
  <c r="S1025" i="20" s="1"/>
  <c r="Q1025" i="20"/>
  <c r="N1025" i="20"/>
  <c r="R1024" i="20"/>
  <c r="S1024" i="20" s="1"/>
  <c r="Q1024" i="20"/>
  <c r="N1024" i="20"/>
  <c r="R1023" i="20"/>
  <c r="S1023" i="20" s="1"/>
  <c r="Q1023" i="20"/>
  <c r="N1023" i="20"/>
  <c r="R1022" i="20"/>
  <c r="S1022" i="20" s="1"/>
  <c r="Q1022" i="20"/>
  <c r="N1022" i="20"/>
  <c r="R1021" i="20"/>
  <c r="S1021" i="20" s="1"/>
  <c r="Q1021" i="20"/>
  <c r="N1021" i="20"/>
  <c r="R1020" i="20"/>
  <c r="S1020" i="20" s="1"/>
  <c r="Q1020" i="20"/>
  <c r="N1020" i="20"/>
  <c r="R1019" i="20"/>
  <c r="S1019" i="20" s="1"/>
  <c r="Q1019" i="20"/>
  <c r="N1019" i="20"/>
  <c r="R1018" i="20"/>
  <c r="S1018" i="20" s="1"/>
  <c r="Q1018" i="20"/>
  <c r="N1018" i="20"/>
  <c r="R1017" i="20"/>
  <c r="S1017" i="20" s="1"/>
  <c r="Q1017" i="20"/>
  <c r="N1017" i="20"/>
  <c r="R1016" i="20"/>
  <c r="S1016" i="20" s="1"/>
  <c r="Q1016" i="20"/>
  <c r="N1016" i="20"/>
  <c r="R1015" i="20"/>
  <c r="S1015" i="20" s="1"/>
  <c r="Q1015" i="20"/>
  <c r="N1015" i="20"/>
  <c r="R1014" i="20"/>
  <c r="S1014" i="20" s="1"/>
  <c r="Q1014" i="20"/>
  <c r="N1014" i="20"/>
  <c r="R1013" i="20"/>
  <c r="S1013" i="20" s="1"/>
  <c r="Q1013" i="20"/>
  <c r="N1013" i="20"/>
  <c r="R1012" i="20"/>
  <c r="S1012" i="20" s="1"/>
  <c r="Q1012" i="20"/>
  <c r="N1012" i="20"/>
  <c r="R1011" i="20"/>
  <c r="S1011" i="20" s="1"/>
  <c r="Q1011" i="20"/>
  <c r="N1011" i="20"/>
  <c r="R1010" i="20"/>
  <c r="S1010" i="20" s="1"/>
  <c r="Q1010" i="20"/>
  <c r="N1010" i="20"/>
  <c r="R1009" i="20"/>
  <c r="S1009" i="20" s="1"/>
  <c r="Q1009" i="20"/>
  <c r="N1009" i="20"/>
  <c r="R1008" i="20"/>
  <c r="S1008" i="20" s="1"/>
  <c r="Q1008" i="20"/>
  <c r="N1008" i="20"/>
  <c r="R1007" i="20"/>
  <c r="S1007" i="20" s="1"/>
  <c r="Q1007" i="20"/>
  <c r="N1007" i="20"/>
  <c r="R1006" i="20"/>
  <c r="S1006" i="20" s="1"/>
  <c r="Q1006" i="20"/>
  <c r="N1006" i="20"/>
  <c r="R1005" i="20"/>
  <c r="S1005" i="20" s="1"/>
  <c r="Q1005" i="20"/>
  <c r="N1005" i="20"/>
  <c r="R1004" i="20"/>
  <c r="S1004" i="20" s="1"/>
  <c r="Q1004" i="20"/>
  <c r="N1004" i="20"/>
  <c r="R1003" i="20"/>
  <c r="S1003" i="20" s="1"/>
  <c r="Q1003" i="20"/>
  <c r="N1003" i="20"/>
  <c r="R1002" i="20"/>
  <c r="S1002" i="20" s="1"/>
  <c r="Q1002" i="20"/>
  <c r="N1002" i="20"/>
  <c r="R1001" i="20"/>
  <c r="S1001" i="20" s="1"/>
  <c r="Q1001" i="20"/>
  <c r="N1001" i="20"/>
  <c r="R1000" i="20"/>
  <c r="S1000" i="20" s="1"/>
  <c r="Q1000" i="20"/>
  <c r="N1000" i="20"/>
  <c r="R999" i="20"/>
  <c r="S999" i="20" s="1"/>
  <c r="Q999" i="20"/>
  <c r="N999" i="20"/>
  <c r="R998" i="20"/>
  <c r="S998" i="20" s="1"/>
  <c r="Q998" i="20"/>
  <c r="N998" i="20"/>
  <c r="R997" i="20"/>
  <c r="S997" i="20" s="1"/>
  <c r="Q997" i="20"/>
  <c r="N997" i="20"/>
  <c r="R996" i="20"/>
  <c r="S996" i="20" s="1"/>
  <c r="Q996" i="20"/>
  <c r="N996" i="20"/>
  <c r="R995" i="20"/>
  <c r="S995" i="20" s="1"/>
  <c r="Q995" i="20"/>
  <c r="N995" i="20"/>
  <c r="R994" i="20"/>
  <c r="S994" i="20" s="1"/>
  <c r="Q994" i="20"/>
  <c r="N994" i="20"/>
  <c r="R993" i="20"/>
  <c r="S993" i="20" s="1"/>
  <c r="Q993" i="20"/>
  <c r="N993" i="20"/>
  <c r="R992" i="20"/>
  <c r="S992" i="20" s="1"/>
  <c r="Q992" i="20"/>
  <c r="N992" i="20"/>
  <c r="R991" i="20"/>
  <c r="S991" i="20" s="1"/>
  <c r="Q991" i="20"/>
  <c r="N991" i="20"/>
  <c r="R990" i="20"/>
  <c r="S990" i="20" s="1"/>
  <c r="Q990" i="20"/>
  <c r="N990" i="20"/>
  <c r="R989" i="20"/>
  <c r="S989" i="20" s="1"/>
  <c r="Q989" i="20"/>
  <c r="N989" i="20"/>
  <c r="R988" i="20"/>
  <c r="S988" i="20" s="1"/>
  <c r="Q988" i="20"/>
  <c r="N988" i="20"/>
  <c r="R987" i="20"/>
  <c r="S987" i="20" s="1"/>
  <c r="Q987" i="20"/>
  <c r="N987" i="20"/>
  <c r="R986" i="20"/>
  <c r="S986" i="20" s="1"/>
  <c r="Q986" i="20"/>
  <c r="N986" i="20"/>
  <c r="R985" i="20"/>
  <c r="S985" i="20" s="1"/>
  <c r="Q985" i="20"/>
  <c r="N985" i="20"/>
  <c r="R984" i="20"/>
  <c r="S984" i="20" s="1"/>
  <c r="Q984" i="20"/>
  <c r="N984" i="20"/>
  <c r="R983" i="20"/>
  <c r="S983" i="20" s="1"/>
  <c r="Q983" i="20"/>
  <c r="N983" i="20"/>
  <c r="R982" i="20"/>
  <c r="S982" i="20" s="1"/>
  <c r="Q982" i="20"/>
  <c r="N982" i="20"/>
  <c r="R981" i="20"/>
  <c r="S981" i="20" s="1"/>
  <c r="Q981" i="20"/>
  <c r="N981" i="20"/>
  <c r="R980" i="20"/>
  <c r="S980" i="20" s="1"/>
  <c r="Q980" i="20"/>
  <c r="N980" i="20"/>
  <c r="R979" i="20"/>
  <c r="S979" i="20" s="1"/>
  <c r="Q979" i="20"/>
  <c r="N979" i="20"/>
  <c r="R978" i="20"/>
  <c r="S978" i="20" s="1"/>
  <c r="Q978" i="20"/>
  <c r="N978" i="20"/>
  <c r="R977" i="20"/>
  <c r="S977" i="20" s="1"/>
  <c r="Q977" i="20"/>
  <c r="N977" i="20"/>
  <c r="R976" i="20"/>
  <c r="S976" i="20" s="1"/>
  <c r="Q976" i="20"/>
  <c r="N976" i="20"/>
  <c r="R975" i="20"/>
  <c r="S975" i="20" s="1"/>
  <c r="Q975" i="20"/>
  <c r="N975" i="20"/>
  <c r="R974" i="20"/>
  <c r="S974" i="20" s="1"/>
  <c r="Q974" i="20"/>
  <c r="N974" i="20"/>
  <c r="R973" i="20"/>
  <c r="S973" i="20" s="1"/>
  <c r="Q973" i="20"/>
  <c r="N973" i="20"/>
  <c r="R972" i="20"/>
  <c r="S972" i="20" s="1"/>
  <c r="Q972" i="20"/>
  <c r="N972" i="20"/>
  <c r="R971" i="20"/>
  <c r="S971" i="20" s="1"/>
  <c r="Q971" i="20"/>
  <c r="N971" i="20"/>
  <c r="R970" i="20"/>
  <c r="S970" i="20" s="1"/>
  <c r="Q970" i="20"/>
  <c r="N970" i="20"/>
  <c r="R969" i="20"/>
  <c r="S969" i="20" s="1"/>
  <c r="Q969" i="20"/>
  <c r="N969" i="20"/>
  <c r="R968" i="20"/>
  <c r="S968" i="20" s="1"/>
  <c r="Q968" i="20"/>
  <c r="N968" i="20"/>
  <c r="R967" i="20"/>
  <c r="S967" i="20" s="1"/>
  <c r="Q967" i="20"/>
  <c r="N967" i="20"/>
  <c r="R966" i="20"/>
  <c r="S966" i="20" s="1"/>
  <c r="Q966" i="20"/>
  <c r="N966" i="20"/>
  <c r="R965" i="20"/>
  <c r="S965" i="20" s="1"/>
  <c r="Q965" i="20"/>
  <c r="N965" i="20"/>
  <c r="R964" i="20"/>
  <c r="S964" i="20" s="1"/>
  <c r="Q964" i="20"/>
  <c r="N964" i="20"/>
  <c r="R963" i="20"/>
  <c r="S963" i="20" s="1"/>
  <c r="Q963" i="20"/>
  <c r="N963" i="20"/>
  <c r="R962" i="20"/>
  <c r="S962" i="20" s="1"/>
  <c r="Q962" i="20"/>
  <c r="N962" i="20"/>
  <c r="R961" i="20"/>
  <c r="S961" i="20" s="1"/>
  <c r="Q961" i="20"/>
  <c r="N961" i="20"/>
  <c r="R960" i="20"/>
  <c r="S960" i="20" s="1"/>
  <c r="Q960" i="20"/>
  <c r="N960" i="20"/>
  <c r="R959" i="20"/>
  <c r="S959" i="20" s="1"/>
  <c r="Q959" i="20"/>
  <c r="N959" i="20"/>
  <c r="R958" i="20"/>
  <c r="S958" i="20" s="1"/>
  <c r="Q958" i="20"/>
  <c r="N958" i="20"/>
  <c r="R957" i="20"/>
  <c r="S957" i="20" s="1"/>
  <c r="Q957" i="20"/>
  <c r="N957" i="20"/>
  <c r="R956" i="20"/>
  <c r="S956" i="20" s="1"/>
  <c r="Q956" i="20"/>
  <c r="N956" i="20"/>
  <c r="R955" i="20"/>
  <c r="S955" i="20" s="1"/>
  <c r="Q955" i="20"/>
  <c r="N955" i="20"/>
  <c r="R954" i="20"/>
  <c r="S954" i="20" s="1"/>
  <c r="Q954" i="20"/>
  <c r="N954" i="20"/>
  <c r="R953" i="20"/>
  <c r="S953" i="20" s="1"/>
  <c r="Q953" i="20"/>
  <c r="N953" i="20"/>
  <c r="R952" i="20"/>
  <c r="S952" i="20" s="1"/>
  <c r="Q952" i="20"/>
  <c r="N952" i="20"/>
  <c r="R951" i="20"/>
  <c r="S951" i="20" s="1"/>
  <c r="Q951" i="20"/>
  <c r="N951" i="20"/>
  <c r="R950" i="20"/>
  <c r="S950" i="20" s="1"/>
  <c r="Q950" i="20"/>
  <c r="N950" i="20"/>
  <c r="R949" i="20"/>
  <c r="S949" i="20" s="1"/>
  <c r="Q949" i="20"/>
  <c r="N949" i="20"/>
  <c r="R948" i="20"/>
  <c r="S948" i="20" s="1"/>
  <c r="Q948" i="20"/>
  <c r="N948" i="20"/>
  <c r="R947" i="20"/>
  <c r="S947" i="20" s="1"/>
  <c r="Q947" i="20"/>
  <c r="N947" i="20"/>
  <c r="R946" i="20"/>
  <c r="S946" i="20" s="1"/>
  <c r="Q946" i="20"/>
  <c r="N946" i="20"/>
  <c r="R945" i="20"/>
  <c r="S945" i="20" s="1"/>
  <c r="Q945" i="20"/>
  <c r="N945" i="20"/>
  <c r="R944" i="20"/>
  <c r="S944" i="20" s="1"/>
  <c r="Q944" i="20"/>
  <c r="N944" i="20"/>
  <c r="R943" i="20"/>
  <c r="S943" i="20" s="1"/>
  <c r="Q943" i="20"/>
  <c r="N943" i="20"/>
  <c r="R942" i="20"/>
  <c r="S942" i="20" s="1"/>
  <c r="Q942" i="20"/>
  <c r="N942" i="20"/>
  <c r="R941" i="20"/>
  <c r="S941" i="20" s="1"/>
  <c r="Q941" i="20"/>
  <c r="N941" i="20"/>
  <c r="R940" i="20"/>
  <c r="S940" i="20" s="1"/>
  <c r="Q940" i="20"/>
  <c r="N940" i="20"/>
  <c r="R939" i="20"/>
  <c r="S939" i="20" s="1"/>
  <c r="Q939" i="20"/>
  <c r="N939" i="20"/>
  <c r="R938" i="20"/>
  <c r="S938" i="20" s="1"/>
  <c r="Q938" i="20"/>
  <c r="N938" i="20"/>
  <c r="R937" i="20"/>
  <c r="S937" i="20" s="1"/>
  <c r="Q937" i="20"/>
  <c r="N937" i="20"/>
  <c r="R936" i="20"/>
  <c r="S936" i="20" s="1"/>
  <c r="Q936" i="20"/>
  <c r="N936" i="20"/>
  <c r="R935" i="20"/>
  <c r="S935" i="20" s="1"/>
  <c r="Q935" i="20"/>
  <c r="N935" i="20"/>
  <c r="R934" i="20"/>
  <c r="S934" i="20" s="1"/>
  <c r="Q934" i="20"/>
  <c r="N934" i="20"/>
  <c r="R933" i="20"/>
  <c r="S933" i="20" s="1"/>
  <c r="Q933" i="20"/>
  <c r="N933" i="20"/>
  <c r="R932" i="20"/>
  <c r="S932" i="20" s="1"/>
  <c r="Q932" i="20"/>
  <c r="N932" i="20"/>
  <c r="R931" i="20"/>
  <c r="S931" i="20" s="1"/>
  <c r="Q931" i="20"/>
  <c r="N931" i="20"/>
  <c r="R930" i="20"/>
  <c r="S930" i="20" s="1"/>
  <c r="Q930" i="20"/>
  <c r="N930" i="20"/>
  <c r="R929" i="20"/>
  <c r="S929" i="20" s="1"/>
  <c r="Q929" i="20"/>
  <c r="N929" i="20"/>
  <c r="R928" i="20"/>
  <c r="S928" i="20" s="1"/>
  <c r="Q928" i="20"/>
  <c r="N928" i="20"/>
  <c r="R927" i="20"/>
  <c r="S927" i="20" s="1"/>
  <c r="Q927" i="20"/>
  <c r="N927" i="20"/>
  <c r="R926" i="20"/>
  <c r="S926" i="20" s="1"/>
  <c r="Q926" i="20"/>
  <c r="N926" i="20"/>
  <c r="R925" i="20"/>
  <c r="S925" i="20" s="1"/>
  <c r="Q925" i="20"/>
  <c r="N925" i="20"/>
  <c r="R924" i="20"/>
  <c r="S924" i="20" s="1"/>
  <c r="Q924" i="20"/>
  <c r="N924" i="20"/>
  <c r="R923" i="20"/>
  <c r="S923" i="20" s="1"/>
  <c r="Q923" i="20"/>
  <c r="N923" i="20"/>
  <c r="R922" i="20"/>
  <c r="S922" i="20" s="1"/>
  <c r="Q922" i="20"/>
  <c r="N922" i="20"/>
  <c r="R921" i="20"/>
  <c r="S921" i="20" s="1"/>
  <c r="Q921" i="20"/>
  <c r="N921" i="20"/>
  <c r="R920" i="20"/>
  <c r="S920" i="20" s="1"/>
  <c r="Q920" i="20"/>
  <c r="N920" i="20"/>
  <c r="R919" i="20"/>
  <c r="S919" i="20" s="1"/>
  <c r="Q919" i="20"/>
  <c r="N919" i="20"/>
  <c r="R918" i="20"/>
  <c r="S918" i="20" s="1"/>
  <c r="Q918" i="20"/>
  <c r="N918" i="20"/>
  <c r="R917" i="20"/>
  <c r="S917" i="20" s="1"/>
  <c r="Q917" i="20"/>
  <c r="N917" i="20"/>
  <c r="R916" i="20"/>
  <c r="S916" i="20" s="1"/>
  <c r="Q916" i="20"/>
  <c r="N916" i="20"/>
  <c r="R915" i="20"/>
  <c r="S915" i="20" s="1"/>
  <c r="Q915" i="20"/>
  <c r="N915" i="20"/>
  <c r="R914" i="20"/>
  <c r="S914" i="20" s="1"/>
  <c r="Q914" i="20"/>
  <c r="N914" i="20"/>
  <c r="R913" i="20"/>
  <c r="S913" i="20" s="1"/>
  <c r="Q913" i="20"/>
  <c r="N913" i="20"/>
  <c r="R912" i="20"/>
  <c r="S912" i="20" s="1"/>
  <c r="Q912" i="20"/>
  <c r="N912" i="20"/>
  <c r="R911" i="20"/>
  <c r="S911" i="20" s="1"/>
  <c r="Q911" i="20"/>
  <c r="N911" i="20"/>
  <c r="R910" i="20"/>
  <c r="S910" i="20" s="1"/>
  <c r="Q910" i="20"/>
  <c r="N910" i="20"/>
  <c r="R909" i="20"/>
  <c r="S909" i="20" s="1"/>
  <c r="Q909" i="20"/>
  <c r="N909" i="20"/>
  <c r="R908" i="20"/>
  <c r="S908" i="20" s="1"/>
  <c r="Q908" i="20"/>
  <c r="N908" i="20"/>
  <c r="R907" i="20"/>
  <c r="S907" i="20" s="1"/>
  <c r="Q907" i="20"/>
  <c r="N907" i="20"/>
  <c r="R906" i="20"/>
  <c r="S906" i="20" s="1"/>
  <c r="Q906" i="20"/>
  <c r="N906" i="20"/>
  <c r="R905" i="20"/>
  <c r="S905" i="20" s="1"/>
  <c r="Q905" i="20"/>
  <c r="N905" i="20"/>
  <c r="R904" i="20"/>
  <c r="S904" i="20" s="1"/>
  <c r="Q904" i="20"/>
  <c r="N904" i="20"/>
  <c r="R903" i="20"/>
  <c r="S903" i="20" s="1"/>
  <c r="Q903" i="20"/>
  <c r="N903" i="20"/>
  <c r="R902" i="20"/>
  <c r="S902" i="20" s="1"/>
  <c r="Q902" i="20"/>
  <c r="N902" i="20"/>
  <c r="R901" i="20"/>
  <c r="S901" i="20" s="1"/>
  <c r="Q901" i="20"/>
  <c r="N901" i="20"/>
  <c r="R900" i="20"/>
  <c r="S900" i="20" s="1"/>
  <c r="Q900" i="20"/>
  <c r="N900" i="20"/>
  <c r="R899" i="20"/>
  <c r="S899" i="20" s="1"/>
  <c r="Q899" i="20"/>
  <c r="N899" i="20"/>
  <c r="R898" i="20"/>
  <c r="S898" i="20" s="1"/>
  <c r="Q898" i="20"/>
  <c r="N898" i="20"/>
  <c r="R897" i="20"/>
  <c r="S897" i="20" s="1"/>
  <c r="Q897" i="20"/>
  <c r="N897" i="20"/>
  <c r="R896" i="20"/>
  <c r="S896" i="20" s="1"/>
  <c r="Q896" i="20"/>
  <c r="N896" i="20"/>
  <c r="R895" i="20"/>
  <c r="S895" i="20" s="1"/>
  <c r="Q895" i="20"/>
  <c r="N895" i="20"/>
  <c r="R894" i="20"/>
  <c r="S894" i="20" s="1"/>
  <c r="Q894" i="20"/>
  <c r="N894" i="20"/>
  <c r="R893" i="20"/>
  <c r="S893" i="20" s="1"/>
  <c r="Q893" i="20"/>
  <c r="N893" i="20"/>
  <c r="R892" i="20"/>
  <c r="S892" i="20" s="1"/>
  <c r="Q892" i="20"/>
  <c r="N892" i="20"/>
  <c r="R891" i="20"/>
  <c r="S891" i="20" s="1"/>
  <c r="Q891" i="20"/>
  <c r="N891" i="20"/>
  <c r="R890" i="20"/>
  <c r="S890" i="20" s="1"/>
  <c r="Q890" i="20"/>
  <c r="N890" i="20"/>
  <c r="R889" i="20"/>
  <c r="S889" i="20" s="1"/>
  <c r="Q889" i="20"/>
  <c r="N889" i="20"/>
  <c r="R888" i="20"/>
  <c r="S888" i="20" s="1"/>
  <c r="Q888" i="20"/>
  <c r="N888" i="20"/>
  <c r="R887" i="20"/>
  <c r="S887" i="20" s="1"/>
  <c r="Q887" i="20"/>
  <c r="N887" i="20"/>
  <c r="R886" i="20"/>
  <c r="S886" i="20" s="1"/>
  <c r="Q886" i="20"/>
  <c r="N886" i="20"/>
  <c r="R885" i="20"/>
  <c r="S885" i="20" s="1"/>
  <c r="Q885" i="20"/>
  <c r="N885" i="20"/>
  <c r="R884" i="20"/>
  <c r="S884" i="20" s="1"/>
  <c r="Q884" i="20"/>
  <c r="N884" i="20"/>
  <c r="R883" i="20"/>
  <c r="S883" i="20" s="1"/>
  <c r="Q883" i="20"/>
  <c r="N883" i="20"/>
  <c r="R882" i="20"/>
  <c r="S882" i="20" s="1"/>
  <c r="Q882" i="20"/>
  <c r="N882" i="20"/>
  <c r="R881" i="20"/>
  <c r="S881" i="20" s="1"/>
  <c r="Q881" i="20"/>
  <c r="N881" i="20"/>
  <c r="R880" i="20"/>
  <c r="S880" i="20" s="1"/>
  <c r="Q880" i="20"/>
  <c r="N880" i="20"/>
  <c r="R879" i="20"/>
  <c r="S879" i="20" s="1"/>
  <c r="Q879" i="20"/>
  <c r="N879" i="20"/>
  <c r="R878" i="20"/>
  <c r="S878" i="20" s="1"/>
  <c r="Q878" i="20"/>
  <c r="N878" i="20"/>
  <c r="R877" i="20"/>
  <c r="S877" i="20" s="1"/>
  <c r="Q877" i="20"/>
  <c r="N877" i="20"/>
  <c r="R876" i="20"/>
  <c r="S876" i="20" s="1"/>
  <c r="Q876" i="20"/>
  <c r="N876" i="20"/>
  <c r="R875" i="20"/>
  <c r="S875" i="20" s="1"/>
  <c r="Q875" i="20"/>
  <c r="N875" i="20"/>
  <c r="R874" i="20"/>
  <c r="S874" i="20" s="1"/>
  <c r="Q874" i="20"/>
  <c r="N874" i="20"/>
  <c r="R873" i="20"/>
  <c r="S873" i="20" s="1"/>
  <c r="Q873" i="20"/>
  <c r="N873" i="20"/>
  <c r="R872" i="20"/>
  <c r="S872" i="20" s="1"/>
  <c r="Q872" i="20"/>
  <c r="N872" i="20"/>
  <c r="R871" i="20"/>
  <c r="S871" i="20" s="1"/>
  <c r="Q871" i="20"/>
  <c r="N871" i="20"/>
  <c r="R870" i="20"/>
  <c r="S870" i="20" s="1"/>
  <c r="Q870" i="20"/>
  <c r="N870" i="20"/>
  <c r="R869" i="20"/>
  <c r="S869" i="20" s="1"/>
  <c r="Q869" i="20"/>
  <c r="N869" i="20"/>
  <c r="R868" i="20"/>
  <c r="S868" i="20" s="1"/>
  <c r="Q868" i="20"/>
  <c r="N868" i="20"/>
  <c r="R867" i="20"/>
  <c r="S867" i="20" s="1"/>
  <c r="Q867" i="20"/>
  <c r="N867" i="20"/>
  <c r="R866" i="20"/>
  <c r="S866" i="20" s="1"/>
  <c r="Q866" i="20"/>
  <c r="N866" i="20"/>
  <c r="R865" i="20"/>
  <c r="S865" i="20" s="1"/>
  <c r="Q865" i="20"/>
  <c r="N865" i="20"/>
  <c r="R864" i="20"/>
  <c r="S864" i="20" s="1"/>
  <c r="Q864" i="20"/>
  <c r="N864" i="20"/>
  <c r="R863" i="20"/>
  <c r="S863" i="20" s="1"/>
  <c r="Q863" i="20"/>
  <c r="N863" i="20"/>
  <c r="R862" i="20"/>
  <c r="S862" i="20" s="1"/>
  <c r="Q862" i="20"/>
  <c r="N862" i="20"/>
  <c r="R861" i="20"/>
  <c r="S861" i="20" s="1"/>
  <c r="Q861" i="20"/>
  <c r="N861" i="20"/>
  <c r="R860" i="20"/>
  <c r="S860" i="20" s="1"/>
  <c r="Q860" i="20"/>
  <c r="N860" i="20"/>
  <c r="R859" i="20"/>
  <c r="S859" i="20" s="1"/>
  <c r="Q859" i="20"/>
  <c r="N859" i="20"/>
  <c r="R858" i="20"/>
  <c r="S858" i="20" s="1"/>
  <c r="Q858" i="20"/>
  <c r="N858" i="20"/>
  <c r="R857" i="20"/>
  <c r="S857" i="20" s="1"/>
  <c r="Q857" i="20"/>
  <c r="N857" i="20"/>
  <c r="R856" i="20"/>
  <c r="S856" i="20" s="1"/>
  <c r="Q856" i="20"/>
  <c r="N856" i="20"/>
  <c r="R855" i="20"/>
  <c r="S855" i="20" s="1"/>
  <c r="Q855" i="20"/>
  <c r="N855" i="20"/>
  <c r="R854" i="20"/>
  <c r="S854" i="20" s="1"/>
  <c r="Q854" i="20"/>
  <c r="N854" i="20"/>
  <c r="R853" i="20"/>
  <c r="S853" i="20" s="1"/>
  <c r="Q853" i="20"/>
  <c r="N853" i="20"/>
  <c r="R852" i="20"/>
  <c r="S852" i="20" s="1"/>
  <c r="Q852" i="20"/>
  <c r="N852" i="20"/>
  <c r="R851" i="20"/>
  <c r="S851" i="20" s="1"/>
  <c r="Q851" i="20"/>
  <c r="N851" i="20"/>
  <c r="R850" i="20"/>
  <c r="S850" i="20" s="1"/>
  <c r="Q850" i="20"/>
  <c r="N850" i="20"/>
  <c r="R849" i="20"/>
  <c r="S849" i="20" s="1"/>
  <c r="Q849" i="20"/>
  <c r="N849" i="20"/>
  <c r="R848" i="20"/>
  <c r="S848" i="20" s="1"/>
  <c r="Q848" i="20"/>
  <c r="N848" i="20"/>
  <c r="R847" i="20"/>
  <c r="S847" i="20" s="1"/>
  <c r="Q847" i="20"/>
  <c r="N847" i="20"/>
  <c r="R846" i="20"/>
  <c r="S846" i="20" s="1"/>
  <c r="Q846" i="20"/>
  <c r="N846" i="20"/>
  <c r="R845" i="20"/>
  <c r="S845" i="20" s="1"/>
  <c r="Q845" i="20"/>
  <c r="N845" i="20"/>
  <c r="R844" i="20"/>
  <c r="S844" i="20" s="1"/>
  <c r="Q844" i="20"/>
  <c r="N844" i="20"/>
  <c r="R843" i="20"/>
  <c r="S843" i="20" s="1"/>
  <c r="Q843" i="20"/>
  <c r="N843" i="20"/>
  <c r="R842" i="20"/>
  <c r="S842" i="20" s="1"/>
  <c r="Q842" i="20"/>
  <c r="N842" i="20"/>
  <c r="R841" i="20"/>
  <c r="S841" i="20" s="1"/>
  <c r="Q841" i="20"/>
  <c r="N841" i="20"/>
  <c r="R840" i="20"/>
  <c r="S840" i="20" s="1"/>
  <c r="Q840" i="20"/>
  <c r="N840" i="20"/>
  <c r="R839" i="20"/>
  <c r="S839" i="20" s="1"/>
  <c r="Q839" i="20"/>
  <c r="N839" i="20"/>
  <c r="R838" i="20"/>
  <c r="S838" i="20" s="1"/>
  <c r="Q838" i="20"/>
  <c r="N838" i="20"/>
  <c r="R837" i="20"/>
  <c r="S837" i="20" s="1"/>
  <c r="Q837" i="20"/>
  <c r="N837" i="20"/>
  <c r="R836" i="20"/>
  <c r="S836" i="20" s="1"/>
  <c r="Q836" i="20"/>
  <c r="N836" i="20"/>
  <c r="R835" i="20"/>
  <c r="S835" i="20" s="1"/>
  <c r="Q835" i="20"/>
  <c r="N835" i="20"/>
  <c r="R834" i="20"/>
  <c r="S834" i="20" s="1"/>
  <c r="Q834" i="20"/>
  <c r="N834" i="20"/>
  <c r="R833" i="20"/>
  <c r="S833" i="20" s="1"/>
  <c r="Q833" i="20"/>
  <c r="N833" i="20"/>
  <c r="R832" i="20"/>
  <c r="S832" i="20" s="1"/>
  <c r="Q832" i="20"/>
  <c r="N832" i="20"/>
  <c r="R831" i="20"/>
  <c r="S831" i="20" s="1"/>
  <c r="Q831" i="20"/>
  <c r="N831" i="20"/>
  <c r="R830" i="20"/>
  <c r="S830" i="20" s="1"/>
  <c r="Q830" i="20"/>
  <c r="N830" i="20"/>
  <c r="R829" i="20"/>
  <c r="S829" i="20" s="1"/>
  <c r="Q829" i="20"/>
  <c r="N829" i="20"/>
  <c r="R828" i="20"/>
  <c r="S828" i="20" s="1"/>
  <c r="Q828" i="20"/>
  <c r="N828" i="20"/>
  <c r="R827" i="20"/>
  <c r="S827" i="20" s="1"/>
  <c r="Q827" i="20"/>
  <c r="N827" i="20"/>
  <c r="R826" i="20"/>
  <c r="S826" i="20" s="1"/>
  <c r="Q826" i="20"/>
  <c r="N826" i="20"/>
  <c r="R825" i="20"/>
  <c r="S825" i="20" s="1"/>
  <c r="Q825" i="20"/>
  <c r="N825" i="20"/>
  <c r="R824" i="20"/>
  <c r="S824" i="20" s="1"/>
  <c r="Q824" i="20"/>
  <c r="N824" i="20"/>
  <c r="R823" i="20"/>
  <c r="S823" i="20" s="1"/>
  <c r="Q823" i="20"/>
  <c r="N823" i="20"/>
  <c r="R822" i="20"/>
  <c r="S822" i="20" s="1"/>
  <c r="Q822" i="20"/>
  <c r="N822" i="20"/>
  <c r="R821" i="20"/>
  <c r="S821" i="20" s="1"/>
  <c r="Q821" i="20"/>
  <c r="N821" i="20"/>
  <c r="R820" i="20"/>
  <c r="S820" i="20" s="1"/>
  <c r="Q820" i="20"/>
  <c r="N820" i="20"/>
  <c r="R819" i="20"/>
  <c r="S819" i="20" s="1"/>
  <c r="Q819" i="20"/>
  <c r="N819" i="20"/>
  <c r="R818" i="20"/>
  <c r="S818" i="20" s="1"/>
  <c r="Q818" i="20"/>
  <c r="N818" i="20"/>
  <c r="R817" i="20"/>
  <c r="S817" i="20" s="1"/>
  <c r="Q817" i="20"/>
  <c r="N817" i="20"/>
  <c r="R816" i="20"/>
  <c r="S816" i="20" s="1"/>
  <c r="Q816" i="20"/>
  <c r="N816" i="20"/>
  <c r="R815" i="20"/>
  <c r="S815" i="20" s="1"/>
  <c r="Q815" i="20"/>
  <c r="N815" i="20"/>
  <c r="R814" i="20"/>
  <c r="S814" i="20" s="1"/>
  <c r="Q814" i="20"/>
  <c r="N814" i="20"/>
  <c r="R813" i="20"/>
  <c r="S813" i="20" s="1"/>
  <c r="Q813" i="20"/>
  <c r="N813" i="20"/>
  <c r="R812" i="20"/>
  <c r="S812" i="20" s="1"/>
  <c r="Q812" i="20"/>
  <c r="N812" i="20"/>
  <c r="R811" i="20"/>
  <c r="S811" i="20" s="1"/>
  <c r="Q811" i="20"/>
  <c r="N811" i="20"/>
  <c r="R810" i="20"/>
  <c r="S810" i="20" s="1"/>
  <c r="Q810" i="20"/>
  <c r="N810" i="20"/>
  <c r="R809" i="20"/>
  <c r="S809" i="20" s="1"/>
  <c r="Q809" i="20"/>
  <c r="N809" i="20"/>
  <c r="R808" i="20"/>
  <c r="S808" i="20" s="1"/>
  <c r="Q808" i="20"/>
  <c r="N808" i="20"/>
  <c r="R807" i="20"/>
  <c r="S807" i="20" s="1"/>
  <c r="Q807" i="20"/>
  <c r="N807" i="20"/>
  <c r="R806" i="20"/>
  <c r="S806" i="20" s="1"/>
  <c r="Q806" i="20"/>
  <c r="N806" i="20"/>
  <c r="R805" i="20"/>
  <c r="S805" i="20" s="1"/>
  <c r="Q805" i="20"/>
  <c r="N805" i="20"/>
  <c r="R804" i="20"/>
  <c r="S804" i="20" s="1"/>
  <c r="Q804" i="20"/>
  <c r="N804" i="20"/>
  <c r="R803" i="20"/>
  <c r="S803" i="20" s="1"/>
  <c r="Q803" i="20"/>
  <c r="N803" i="20"/>
  <c r="R802" i="20"/>
  <c r="S802" i="20" s="1"/>
  <c r="Q802" i="20"/>
  <c r="N802" i="20"/>
  <c r="R801" i="20"/>
  <c r="S801" i="20" s="1"/>
  <c r="Q801" i="20"/>
  <c r="N801" i="20"/>
  <c r="R800" i="20"/>
  <c r="S800" i="20" s="1"/>
  <c r="Q800" i="20"/>
  <c r="N800" i="20"/>
  <c r="R799" i="20"/>
  <c r="S799" i="20" s="1"/>
  <c r="Q799" i="20"/>
  <c r="N799" i="20"/>
  <c r="R798" i="20"/>
  <c r="S798" i="20" s="1"/>
  <c r="Q798" i="20"/>
  <c r="N798" i="20"/>
  <c r="R797" i="20"/>
  <c r="S797" i="20" s="1"/>
  <c r="Q797" i="20"/>
  <c r="N797" i="20"/>
  <c r="R796" i="20"/>
  <c r="S796" i="20" s="1"/>
  <c r="Q796" i="20"/>
  <c r="N796" i="20"/>
  <c r="R795" i="20"/>
  <c r="S795" i="20" s="1"/>
  <c r="Q795" i="20"/>
  <c r="N795" i="20"/>
  <c r="R794" i="20"/>
  <c r="S794" i="20" s="1"/>
  <c r="Q794" i="20"/>
  <c r="N794" i="20"/>
  <c r="R793" i="20"/>
  <c r="S793" i="20" s="1"/>
  <c r="Q793" i="20"/>
  <c r="N793" i="20"/>
  <c r="R792" i="20"/>
  <c r="S792" i="20" s="1"/>
  <c r="Q792" i="20"/>
  <c r="N792" i="20"/>
  <c r="R791" i="20"/>
  <c r="S791" i="20" s="1"/>
  <c r="Q791" i="20"/>
  <c r="N791" i="20"/>
  <c r="R790" i="20"/>
  <c r="S790" i="20" s="1"/>
  <c r="Q790" i="20"/>
  <c r="N790" i="20"/>
  <c r="R789" i="20"/>
  <c r="S789" i="20" s="1"/>
  <c r="Q789" i="20"/>
  <c r="N789" i="20"/>
  <c r="R788" i="20"/>
  <c r="S788" i="20" s="1"/>
  <c r="Q788" i="20"/>
  <c r="N788" i="20"/>
  <c r="R787" i="20"/>
  <c r="S787" i="20" s="1"/>
  <c r="Q787" i="20"/>
  <c r="N787" i="20"/>
  <c r="R786" i="20"/>
  <c r="S786" i="20" s="1"/>
  <c r="Q786" i="20"/>
  <c r="N786" i="20"/>
  <c r="R785" i="20"/>
  <c r="S785" i="20" s="1"/>
  <c r="Q785" i="20"/>
  <c r="N785" i="20"/>
  <c r="R784" i="20"/>
  <c r="S784" i="20" s="1"/>
  <c r="Q784" i="20"/>
  <c r="N784" i="20"/>
  <c r="R783" i="20"/>
  <c r="S783" i="20" s="1"/>
  <c r="Q783" i="20"/>
  <c r="N783" i="20"/>
  <c r="R782" i="20"/>
  <c r="S782" i="20" s="1"/>
  <c r="Q782" i="20"/>
  <c r="N782" i="20"/>
  <c r="R781" i="20"/>
  <c r="S781" i="20" s="1"/>
  <c r="Q781" i="20"/>
  <c r="N781" i="20"/>
  <c r="R780" i="20"/>
  <c r="S780" i="20" s="1"/>
  <c r="Q780" i="20"/>
  <c r="N780" i="20"/>
  <c r="R779" i="20"/>
  <c r="S779" i="20" s="1"/>
  <c r="Q779" i="20"/>
  <c r="N779" i="20"/>
  <c r="R778" i="20"/>
  <c r="S778" i="20" s="1"/>
  <c r="Q778" i="20"/>
  <c r="N778" i="20"/>
  <c r="R777" i="20"/>
  <c r="S777" i="20" s="1"/>
  <c r="Q777" i="20"/>
  <c r="N777" i="20"/>
  <c r="R776" i="20"/>
  <c r="S776" i="20" s="1"/>
  <c r="Q776" i="20"/>
  <c r="N776" i="20"/>
  <c r="R775" i="20"/>
  <c r="S775" i="20" s="1"/>
  <c r="Q775" i="20"/>
  <c r="N775" i="20"/>
  <c r="R774" i="20"/>
  <c r="S774" i="20" s="1"/>
  <c r="Q774" i="20"/>
  <c r="N774" i="20"/>
  <c r="R773" i="20"/>
  <c r="S773" i="20" s="1"/>
  <c r="Q773" i="20"/>
  <c r="N773" i="20"/>
  <c r="R772" i="20"/>
  <c r="S772" i="20" s="1"/>
  <c r="Q772" i="20"/>
  <c r="N772" i="20"/>
  <c r="R771" i="20"/>
  <c r="S771" i="20" s="1"/>
  <c r="Q771" i="20"/>
  <c r="N771" i="20"/>
  <c r="R770" i="20"/>
  <c r="S770" i="20" s="1"/>
  <c r="Q770" i="20"/>
  <c r="N770" i="20"/>
  <c r="R769" i="20"/>
  <c r="S769" i="20" s="1"/>
  <c r="Q769" i="20"/>
  <c r="N769" i="20"/>
  <c r="R768" i="20"/>
  <c r="S768" i="20" s="1"/>
  <c r="Q768" i="20"/>
  <c r="N768" i="20"/>
  <c r="R767" i="20"/>
  <c r="S767" i="20" s="1"/>
  <c r="Q767" i="20"/>
  <c r="N767" i="20"/>
  <c r="R766" i="20"/>
  <c r="S766" i="20" s="1"/>
  <c r="Q766" i="20"/>
  <c r="N766" i="20"/>
  <c r="R765" i="20"/>
  <c r="S765" i="20" s="1"/>
  <c r="Q765" i="20"/>
  <c r="N765" i="20"/>
  <c r="R764" i="20"/>
  <c r="S764" i="20" s="1"/>
  <c r="Q764" i="20"/>
  <c r="N764" i="20"/>
  <c r="R763" i="20"/>
  <c r="S763" i="20" s="1"/>
  <c r="Q763" i="20"/>
  <c r="N763" i="20"/>
  <c r="R762" i="20"/>
  <c r="S762" i="20" s="1"/>
  <c r="Q762" i="20"/>
  <c r="N762" i="20"/>
  <c r="R761" i="20"/>
  <c r="S761" i="20" s="1"/>
  <c r="Q761" i="20"/>
  <c r="N761" i="20"/>
  <c r="R760" i="20"/>
  <c r="S760" i="20" s="1"/>
  <c r="Q760" i="20"/>
  <c r="N760" i="20"/>
  <c r="R759" i="20"/>
  <c r="S759" i="20" s="1"/>
  <c r="Q759" i="20"/>
  <c r="N759" i="20"/>
  <c r="R758" i="20"/>
  <c r="S758" i="20" s="1"/>
  <c r="Q758" i="20"/>
  <c r="N758" i="20"/>
  <c r="R757" i="20"/>
  <c r="S757" i="20" s="1"/>
  <c r="Q757" i="20"/>
  <c r="N757" i="20"/>
  <c r="R756" i="20"/>
  <c r="S756" i="20" s="1"/>
  <c r="Q756" i="20"/>
  <c r="N756" i="20"/>
  <c r="R755" i="20"/>
  <c r="S755" i="20" s="1"/>
  <c r="Q755" i="20"/>
  <c r="N755" i="20"/>
  <c r="R754" i="20"/>
  <c r="S754" i="20" s="1"/>
  <c r="Q754" i="20"/>
  <c r="N754" i="20"/>
  <c r="R753" i="20"/>
  <c r="S753" i="20" s="1"/>
  <c r="Q753" i="20"/>
  <c r="N753" i="20"/>
  <c r="R752" i="20"/>
  <c r="S752" i="20" s="1"/>
  <c r="Q752" i="20"/>
  <c r="N752" i="20"/>
  <c r="R751" i="20"/>
  <c r="S751" i="20" s="1"/>
  <c r="Q751" i="20"/>
  <c r="N751" i="20"/>
  <c r="R750" i="20"/>
  <c r="S750" i="20" s="1"/>
  <c r="Q750" i="20"/>
  <c r="N750" i="20"/>
  <c r="R749" i="20"/>
  <c r="S749" i="20" s="1"/>
  <c r="Q749" i="20"/>
  <c r="N749" i="20"/>
  <c r="R748" i="20"/>
  <c r="S748" i="20" s="1"/>
  <c r="Q748" i="20"/>
  <c r="N748" i="20"/>
  <c r="R747" i="20"/>
  <c r="S747" i="20" s="1"/>
  <c r="Q747" i="20"/>
  <c r="N747" i="20"/>
  <c r="R746" i="20"/>
  <c r="S746" i="20" s="1"/>
  <c r="Q746" i="20"/>
  <c r="N746" i="20"/>
  <c r="R745" i="20"/>
  <c r="S745" i="20" s="1"/>
  <c r="Q745" i="20"/>
  <c r="N745" i="20"/>
  <c r="R744" i="20"/>
  <c r="S744" i="20" s="1"/>
  <c r="Q744" i="20"/>
  <c r="N744" i="20"/>
  <c r="R743" i="20"/>
  <c r="S743" i="20" s="1"/>
  <c r="Q743" i="20"/>
  <c r="N743" i="20"/>
  <c r="R742" i="20"/>
  <c r="S742" i="20" s="1"/>
  <c r="Q742" i="20"/>
  <c r="N742" i="20"/>
  <c r="R741" i="20"/>
  <c r="S741" i="20" s="1"/>
  <c r="Q741" i="20"/>
  <c r="N741" i="20"/>
  <c r="R740" i="20"/>
  <c r="S740" i="20" s="1"/>
  <c r="Q740" i="20"/>
  <c r="N740" i="20"/>
  <c r="R739" i="20"/>
  <c r="S739" i="20" s="1"/>
  <c r="Q739" i="20"/>
  <c r="N739" i="20"/>
  <c r="R738" i="20"/>
  <c r="S738" i="20" s="1"/>
  <c r="Q738" i="20"/>
  <c r="N738" i="20"/>
  <c r="R737" i="20"/>
  <c r="S737" i="20" s="1"/>
  <c r="Q737" i="20"/>
  <c r="N737" i="20"/>
  <c r="R736" i="20"/>
  <c r="S736" i="20" s="1"/>
  <c r="Q736" i="20"/>
  <c r="N736" i="20"/>
  <c r="R735" i="20"/>
  <c r="S735" i="20" s="1"/>
  <c r="Q735" i="20"/>
  <c r="N735" i="20"/>
  <c r="R734" i="20"/>
  <c r="S734" i="20" s="1"/>
  <c r="Q734" i="20"/>
  <c r="N734" i="20"/>
  <c r="R733" i="20"/>
  <c r="S733" i="20" s="1"/>
  <c r="Q733" i="20"/>
  <c r="N733" i="20"/>
  <c r="R732" i="20"/>
  <c r="S732" i="20" s="1"/>
  <c r="Q732" i="20"/>
  <c r="N732" i="20"/>
  <c r="R731" i="20"/>
  <c r="S731" i="20" s="1"/>
  <c r="Q731" i="20"/>
  <c r="N731" i="20"/>
  <c r="R730" i="20"/>
  <c r="S730" i="20" s="1"/>
  <c r="Q730" i="20"/>
  <c r="N730" i="20"/>
  <c r="R729" i="20"/>
  <c r="S729" i="20" s="1"/>
  <c r="Q729" i="20"/>
  <c r="N729" i="20"/>
  <c r="R728" i="20"/>
  <c r="S728" i="20" s="1"/>
  <c r="Q728" i="20"/>
  <c r="N728" i="20"/>
  <c r="R727" i="20"/>
  <c r="S727" i="20" s="1"/>
  <c r="Q727" i="20"/>
  <c r="N727" i="20"/>
  <c r="R726" i="20"/>
  <c r="S726" i="20" s="1"/>
  <c r="Q726" i="20"/>
  <c r="N726" i="20"/>
  <c r="R725" i="20"/>
  <c r="S725" i="20" s="1"/>
  <c r="Q725" i="20"/>
  <c r="N725" i="20"/>
  <c r="R724" i="20"/>
  <c r="S724" i="20" s="1"/>
  <c r="Q724" i="20"/>
  <c r="N724" i="20"/>
  <c r="R723" i="20"/>
  <c r="S723" i="20" s="1"/>
  <c r="Q723" i="20"/>
  <c r="N723" i="20"/>
  <c r="R722" i="20"/>
  <c r="S722" i="20" s="1"/>
  <c r="Q722" i="20"/>
  <c r="N722" i="20"/>
  <c r="R721" i="20"/>
  <c r="S721" i="20" s="1"/>
  <c r="Q721" i="20"/>
  <c r="N721" i="20"/>
  <c r="R720" i="20"/>
  <c r="S720" i="20" s="1"/>
  <c r="Q720" i="20"/>
  <c r="N720" i="20"/>
  <c r="R719" i="20"/>
  <c r="S719" i="20" s="1"/>
  <c r="Q719" i="20"/>
  <c r="N719" i="20"/>
  <c r="R718" i="20"/>
  <c r="S718" i="20" s="1"/>
  <c r="Q718" i="20"/>
  <c r="N718" i="20"/>
  <c r="R717" i="20"/>
  <c r="S717" i="20" s="1"/>
  <c r="Q717" i="20"/>
  <c r="N717" i="20"/>
  <c r="R716" i="20"/>
  <c r="S716" i="20" s="1"/>
  <c r="Q716" i="20"/>
  <c r="N716" i="20"/>
  <c r="R715" i="20"/>
  <c r="S715" i="20" s="1"/>
  <c r="Q715" i="20"/>
  <c r="N715" i="20"/>
  <c r="R714" i="20"/>
  <c r="S714" i="20" s="1"/>
  <c r="Q714" i="20"/>
  <c r="N714" i="20"/>
  <c r="R713" i="20"/>
  <c r="S713" i="20" s="1"/>
  <c r="Q713" i="20"/>
  <c r="N713" i="20"/>
  <c r="R712" i="20"/>
  <c r="S712" i="20" s="1"/>
  <c r="Q712" i="20"/>
  <c r="N712" i="20"/>
  <c r="R711" i="20"/>
  <c r="S711" i="20" s="1"/>
  <c r="Q711" i="20"/>
  <c r="N711" i="20"/>
  <c r="R710" i="20"/>
  <c r="S710" i="20" s="1"/>
  <c r="Q710" i="20"/>
  <c r="N710" i="20"/>
  <c r="R709" i="20"/>
  <c r="S709" i="20" s="1"/>
  <c r="Q709" i="20"/>
  <c r="N709" i="20"/>
  <c r="R708" i="20"/>
  <c r="S708" i="20" s="1"/>
  <c r="Q708" i="20"/>
  <c r="N708" i="20"/>
  <c r="R707" i="20"/>
  <c r="S707" i="20" s="1"/>
  <c r="Q707" i="20"/>
  <c r="N707" i="20"/>
  <c r="R706" i="20"/>
  <c r="S706" i="20" s="1"/>
  <c r="Q706" i="20"/>
  <c r="N706" i="20"/>
  <c r="R705" i="20"/>
  <c r="S705" i="20" s="1"/>
  <c r="Q705" i="20"/>
  <c r="N705" i="20"/>
  <c r="R704" i="20"/>
  <c r="S704" i="20" s="1"/>
  <c r="Q704" i="20"/>
  <c r="N704" i="20"/>
  <c r="R703" i="20"/>
  <c r="S703" i="20" s="1"/>
  <c r="Q703" i="20"/>
  <c r="N703" i="20"/>
  <c r="R702" i="20"/>
  <c r="S702" i="20" s="1"/>
  <c r="Q702" i="20"/>
  <c r="N702" i="20"/>
  <c r="R701" i="20"/>
  <c r="S701" i="20" s="1"/>
  <c r="Q701" i="20"/>
  <c r="N701" i="20"/>
  <c r="R700" i="20"/>
  <c r="S700" i="20" s="1"/>
  <c r="Q700" i="20"/>
  <c r="N700" i="20"/>
  <c r="R699" i="20"/>
  <c r="S699" i="20" s="1"/>
  <c r="Q699" i="20"/>
  <c r="N699" i="20"/>
  <c r="R698" i="20"/>
  <c r="S698" i="20" s="1"/>
  <c r="Q698" i="20"/>
  <c r="N698" i="20"/>
  <c r="R697" i="20"/>
  <c r="S697" i="20" s="1"/>
  <c r="Q697" i="20"/>
  <c r="N697" i="20"/>
  <c r="R696" i="20"/>
  <c r="S696" i="20" s="1"/>
  <c r="Q696" i="20"/>
  <c r="N696" i="20"/>
  <c r="R695" i="20"/>
  <c r="S695" i="20" s="1"/>
  <c r="Q695" i="20"/>
  <c r="N695" i="20"/>
  <c r="R694" i="20"/>
  <c r="S694" i="20" s="1"/>
  <c r="Q694" i="20"/>
  <c r="N694" i="20"/>
  <c r="R693" i="20"/>
  <c r="S693" i="20" s="1"/>
  <c r="Q693" i="20"/>
  <c r="N693" i="20"/>
  <c r="R692" i="20"/>
  <c r="S692" i="20" s="1"/>
  <c r="Q692" i="20"/>
  <c r="N692" i="20"/>
  <c r="R691" i="20"/>
  <c r="S691" i="20" s="1"/>
  <c r="Q691" i="20"/>
  <c r="N691" i="20"/>
  <c r="R690" i="20"/>
  <c r="S690" i="20" s="1"/>
  <c r="Q690" i="20"/>
  <c r="N690" i="20"/>
  <c r="R689" i="20"/>
  <c r="S689" i="20" s="1"/>
  <c r="Q689" i="20"/>
  <c r="N689" i="20"/>
  <c r="R688" i="20"/>
  <c r="S688" i="20" s="1"/>
  <c r="Q688" i="20"/>
  <c r="N688" i="20"/>
  <c r="R687" i="20"/>
  <c r="S687" i="20" s="1"/>
  <c r="Q687" i="20"/>
  <c r="N687" i="20"/>
  <c r="R686" i="20"/>
  <c r="S686" i="20" s="1"/>
  <c r="Q686" i="20"/>
  <c r="N686" i="20"/>
  <c r="R685" i="20"/>
  <c r="S685" i="20" s="1"/>
  <c r="Q685" i="20"/>
  <c r="N685" i="20"/>
  <c r="R684" i="20"/>
  <c r="S684" i="20" s="1"/>
  <c r="Q684" i="20"/>
  <c r="N684" i="20"/>
  <c r="R683" i="20"/>
  <c r="S683" i="20" s="1"/>
  <c r="Q683" i="20"/>
  <c r="N683" i="20"/>
  <c r="R682" i="20"/>
  <c r="S682" i="20" s="1"/>
  <c r="Q682" i="20"/>
  <c r="N682" i="20"/>
  <c r="R681" i="20"/>
  <c r="S681" i="20" s="1"/>
  <c r="Q681" i="20"/>
  <c r="N681" i="20"/>
  <c r="R680" i="20"/>
  <c r="S680" i="20" s="1"/>
  <c r="Q680" i="20"/>
  <c r="N680" i="20"/>
  <c r="R679" i="20"/>
  <c r="S679" i="20" s="1"/>
  <c r="Q679" i="20"/>
  <c r="N679" i="20"/>
  <c r="R678" i="20"/>
  <c r="S678" i="20" s="1"/>
  <c r="Q678" i="20"/>
  <c r="N678" i="20"/>
  <c r="R677" i="20"/>
  <c r="S677" i="20" s="1"/>
  <c r="Q677" i="20"/>
  <c r="N677" i="20"/>
  <c r="R676" i="20"/>
  <c r="S676" i="20" s="1"/>
  <c r="Q676" i="20"/>
  <c r="N676" i="20"/>
  <c r="R675" i="20"/>
  <c r="S675" i="20" s="1"/>
  <c r="Q675" i="20"/>
  <c r="N675" i="20"/>
  <c r="R674" i="20"/>
  <c r="S674" i="20" s="1"/>
  <c r="Q674" i="20"/>
  <c r="N674" i="20"/>
  <c r="R673" i="20"/>
  <c r="S673" i="20" s="1"/>
  <c r="Q673" i="20"/>
  <c r="N673" i="20"/>
  <c r="R672" i="20"/>
  <c r="S672" i="20" s="1"/>
  <c r="Q672" i="20"/>
  <c r="N672" i="20"/>
  <c r="R671" i="20"/>
  <c r="S671" i="20" s="1"/>
  <c r="Q671" i="20"/>
  <c r="N671" i="20"/>
  <c r="R670" i="20"/>
  <c r="S670" i="20" s="1"/>
  <c r="Q670" i="20"/>
  <c r="N670" i="20"/>
  <c r="R669" i="20"/>
  <c r="S669" i="20" s="1"/>
  <c r="Q669" i="20"/>
  <c r="N669" i="20"/>
  <c r="R668" i="20"/>
  <c r="S668" i="20" s="1"/>
  <c r="Q668" i="20"/>
  <c r="N668" i="20"/>
  <c r="R667" i="20"/>
  <c r="S667" i="20" s="1"/>
  <c r="Q667" i="20"/>
  <c r="N667" i="20"/>
  <c r="R666" i="20"/>
  <c r="S666" i="20" s="1"/>
  <c r="Q666" i="20"/>
  <c r="N666" i="20"/>
  <c r="R665" i="20"/>
  <c r="S665" i="20" s="1"/>
  <c r="Q665" i="20"/>
  <c r="N665" i="20"/>
  <c r="R664" i="20"/>
  <c r="S664" i="20" s="1"/>
  <c r="Q664" i="20"/>
  <c r="N664" i="20"/>
  <c r="R663" i="20"/>
  <c r="S663" i="20" s="1"/>
  <c r="Q663" i="20"/>
  <c r="N663" i="20"/>
  <c r="R662" i="20"/>
  <c r="S662" i="20" s="1"/>
  <c r="Q662" i="20"/>
  <c r="N662" i="20"/>
  <c r="R661" i="20"/>
  <c r="S661" i="20" s="1"/>
  <c r="Q661" i="20"/>
  <c r="N661" i="20"/>
  <c r="R660" i="20"/>
  <c r="S660" i="20" s="1"/>
  <c r="Q660" i="20"/>
  <c r="N660" i="20"/>
  <c r="R659" i="20"/>
  <c r="S659" i="20" s="1"/>
  <c r="Q659" i="20"/>
  <c r="N659" i="20"/>
  <c r="R658" i="20"/>
  <c r="S658" i="20" s="1"/>
  <c r="Q658" i="20"/>
  <c r="N658" i="20"/>
  <c r="R657" i="20"/>
  <c r="S657" i="20" s="1"/>
  <c r="Q657" i="20"/>
  <c r="N657" i="20"/>
  <c r="R656" i="20"/>
  <c r="S656" i="20" s="1"/>
  <c r="Q656" i="20"/>
  <c r="N656" i="20"/>
  <c r="R655" i="20"/>
  <c r="S655" i="20" s="1"/>
  <c r="Q655" i="20"/>
  <c r="N655" i="20"/>
  <c r="R654" i="20"/>
  <c r="S654" i="20" s="1"/>
  <c r="Q654" i="20"/>
  <c r="N654" i="20"/>
  <c r="R653" i="20"/>
  <c r="S653" i="20" s="1"/>
  <c r="Q653" i="20"/>
  <c r="N653" i="20"/>
  <c r="R652" i="20"/>
  <c r="S652" i="20" s="1"/>
  <c r="Q652" i="20"/>
  <c r="N652" i="20"/>
  <c r="R651" i="20"/>
  <c r="S651" i="20" s="1"/>
  <c r="Q651" i="20"/>
  <c r="N651" i="20"/>
  <c r="R650" i="20"/>
  <c r="S650" i="20" s="1"/>
  <c r="Q650" i="20"/>
  <c r="N650" i="20"/>
  <c r="R649" i="20"/>
  <c r="S649" i="20" s="1"/>
  <c r="Q649" i="20"/>
  <c r="N649" i="20"/>
  <c r="R648" i="20"/>
  <c r="S648" i="20" s="1"/>
  <c r="Q648" i="20"/>
  <c r="N648" i="20"/>
  <c r="R647" i="20"/>
  <c r="S647" i="20" s="1"/>
  <c r="Q647" i="20"/>
  <c r="N647" i="20"/>
  <c r="R646" i="20"/>
  <c r="S646" i="20" s="1"/>
  <c r="Q646" i="20"/>
  <c r="N646" i="20"/>
  <c r="R645" i="20"/>
  <c r="S645" i="20" s="1"/>
  <c r="Q645" i="20"/>
  <c r="N645" i="20"/>
  <c r="R644" i="20"/>
  <c r="S644" i="20" s="1"/>
  <c r="Q644" i="20"/>
  <c r="N644" i="20"/>
  <c r="R643" i="20"/>
  <c r="S643" i="20" s="1"/>
  <c r="Q643" i="20"/>
  <c r="N643" i="20"/>
  <c r="R642" i="20"/>
  <c r="S642" i="20" s="1"/>
  <c r="Q642" i="20"/>
  <c r="N642" i="20"/>
  <c r="R641" i="20"/>
  <c r="S641" i="20" s="1"/>
  <c r="Q641" i="20"/>
  <c r="N641" i="20"/>
  <c r="R640" i="20"/>
  <c r="S640" i="20" s="1"/>
  <c r="Q640" i="20"/>
  <c r="N640" i="20"/>
  <c r="R639" i="20"/>
  <c r="S639" i="20" s="1"/>
  <c r="Q639" i="20"/>
  <c r="N639" i="20"/>
  <c r="R638" i="20"/>
  <c r="S638" i="20" s="1"/>
  <c r="Q638" i="20"/>
  <c r="N638" i="20"/>
  <c r="R637" i="20"/>
  <c r="S637" i="20" s="1"/>
  <c r="Q637" i="20"/>
  <c r="N637" i="20"/>
  <c r="R636" i="20"/>
  <c r="S636" i="20" s="1"/>
  <c r="Q636" i="20"/>
  <c r="N636" i="20"/>
  <c r="R635" i="20"/>
  <c r="S635" i="20" s="1"/>
  <c r="Q635" i="20"/>
  <c r="N635" i="20"/>
  <c r="R634" i="20"/>
  <c r="S634" i="20" s="1"/>
  <c r="Q634" i="20"/>
  <c r="N634" i="20"/>
  <c r="R633" i="20"/>
  <c r="S633" i="20" s="1"/>
  <c r="Q633" i="20"/>
  <c r="N633" i="20"/>
  <c r="R632" i="20"/>
  <c r="S632" i="20" s="1"/>
  <c r="Q632" i="20"/>
  <c r="N632" i="20"/>
  <c r="R631" i="20"/>
  <c r="S631" i="20" s="1"/>
  <c r="Q631" i="20"/>
  <c r="N631" i="20"/>
  <c r="R630" i="20"/>
  <c r="S630" i="20" s="1"/>
  <c r="Q630" i="20"/>
  <c r="N630" i="20"/>
  <c r="R629" i="20"/>
  <c r="S629" i="20" s="1"/>
  <c r="Q629" i="20"/>
  <c r="N629" i="20"/>
  <c r="R628" i="20"/>
  <c r="S628" i="20" s="1"/>
  <c r="Q628" i="20"/>
  <c r="N628" i="20"/>
  <c r="R627" i="20"/>
  <c r="S627" i="20" s="1"/>
  <c r="Q627" i="20"/>
  <c r="N627" i="20"/>
  <c r="R626" i="20"/>
  <c r="S626" i="20" s="1"/>
  <c r="Q626" i="20"/>
  <c r="N626" i="20"/>
  <c r="R625" i="20"/>
  <c r="S625" i="20" s="1"/>
  <c r="Q625" i="20"/>
  <c r="N625" i="20"/>
  <c r="R624" i="20"/>
  <c r="S624" i="20" s="1"/>
  <c r="Q624" i="20"/>
  <c r="N624" i="20"/>
  <c r="R623" i="20"/>
  <c r="S623" i="20" s="1"/>
  <c r="Q623" i="20"/>
  <c r="N623" i="20"/>
  <c r="R622" i="20"/>
  <c r="S622" i="20" s="1"/>
  <c r="Q622" i="20"/>
  <c r="N622" i="20"/>
  <c r="R621" i="20"/>
  <c r="S621" i="20" s="1"/>
  <c r="Q621" i="20"/>
  <c r="N621" i="20"/>
  <c r="R620" i="20"/>
  <c r="S620" i="20" s="1"/>
  <c r="Q620" i="20"/>
  <c r="N620" i="20"/>
  <c r="R619" i="20"/>
  <c r="S619" i="20" s="1"/>
  <c r="Q619" i="20"/>
  <c r="N619" i="20"/>
  <c r="R618" i="20"/>
  <c r="S618" i="20" s="1"/>
  <c r="Q618" i="20"/>
  <c r="N618" i="20"/>
  <c r="R617" i="20"/>
  <c r="S617" i="20" s="1"/>
  <c r="Q617" i="20"/>
  <c r="N617" i="20"/>
  <c r="R616" i="20"/>
  <c r="S616" i="20" s="1"/>
  <c r="Q616" i="20"/>
  <c r="N616" i="20"/>
  <c r="R615" i="20"/>
  <c r="S615" i="20" s="1"/>
  <c r="Q615" i="20"/>
  <c r="N615" i="20"/>
  <c r="R614" i="20"/>
  <c r="S614" i="20" s="1"/>
  <c r="Q614" i="20"/>
  <c r="N614" i="20"/>
  <c r="R613" i="20"/>
  <c r="S613" i="20" s="1"/>
  <c r="Q613" i="20"/>
  <c r="N613" i="20"/>
  <c r="R612" i="20"/>
  <c r="S612" i="20" s="1"/>
  <c r="Q612" i="20"/>
  <c r="N612" i="20"/>
  <c r="R611" i="20"/>
  <c r="S611" i="20" s="1"/>
  <c r="Q611" i="20"/>
  <c r="N611" i="20"/>
  <c r="R610" i="20"/>
  <c r="S610" i="20" s="1"/>
  <c r="Q610" i="20"/>
  <c r="N610" i="20"/>
  <c r="R609" i="20"/>
  <c r="S609" i="20" s="1"/>
  <c r="Q609" i="20"/>
  <c r="N609" i="20"/>
  <c r="R608" i="20"/>
  <c r="S608" i="20" s="1"/>
  <c r="Q608" i="20"/>
  <c r="N608" i="20"/>
  <c r="R607" i="20"/>
  <c r="S607" i="20" s="1"/>
  <c r="Q607" i="20"/>
  <c r="N607" i="20"/>
  <c r="R606" i="20"/>
  <c r="S606" i="20" s="1"/>
  <c r="Q606" i="20"/>
  <c r="N606" i="20"/>
  <c r="R605" i="20"/>
  <c r="S605" i="20" s="1"/>
  <c r="Q605" i="20"/>
  <c r="N605" i="20"/>
  <c r="R604" i="20"/>
  <c r="S604" i="20" s="1"/>
  <c r="Q604" i="20"/>
  <c r="N604" i="20"/>
  <c r="R603" i="20"/>
  <c r="S603" i="20" s="1"/>
  <c r="Q603" i="20"/>
  <c r="N603" i="20"/>
  <c r="R602" i="20"/>
  <c r="S602" i="20" s="1"/>
  <c r="Q602" i="20"/>
  <c r="N602" i="20"/>
  <c r="R601" i="20"/>
  <c r="S601" i="20" s="1"/>
  <c r="Q601" i="20"/>
  <c r="N601" i="20"/>
  <c r="R600" i="20"/>
  <c r="S600" i="20" s="1"/>
  <c r="Q600" i="20"/>
  <c r="N600" i="20"/>
  <c r="R599" i="20"/>
  <c r="S599" i="20" s="1"/>
  <c r="Q599" i="20"/>
  <c r="N599" i="20"/>
  <c r="R598" i="20"/>
  <c r="S598" i="20" s="1"/>
  <c r="Q598" i="20"/>
  <c r="N598" i="20"/>
  <c r="R597" i="20"/>
  <c r="S597" i="20" s="1"/>
  <c r="Q597" i="20"/>
  <c r="N597" i="20"/>
  <c r="R596" i="20"/>
  <c r="S596" i="20" s="1"/>
  <c r="Q596" i="20"/>
  <c r="N596" i="20"/>
  <c r="R595" i="20"/>
  <c r="S595" i="20" s="1"/>
  <c r="Q595" i="20"/>
  <c r="N595" i="20"/>
  <c r="R594" i="20"/>
  <c r="S594" i="20" s="1"/>
  <c r="Q594" i="20"/>
  <c r="N594" i="20"/>
  <c r="R593" i="20"/>
  <c r="S593" i="20" s="1"/>
  <c r="Q593" i="20"/>
  <c r="N593" i="20"/>
  <c r="R592" i="20"/>
  <c r="S592" i="20" s="1"/>
  <c r="Q592" i="20"/>
  <c r="N592" i="20"/>
  <c r="R591" i="20"/>
  <c r="S591" i="20" s="1"/>
  <c r="Q591" i="20"/>
  <c r="N591" i="20"/>
  <c r="R590" i="20"/>
  <c r="S590" i="20" s="1"/>
  <c r="Q590" i="20"/>
  <c r="N590" i="20"/>
  <c r="R589" i="20"/>
  <c r="S589" i="20" s="1"/>
  <c r="Q589" i="20"/>
  <c r="N589" i="20"/>
  <c r="R588" i="20"/>
  <c r="S588" i="20" s="1"/>
  <c r="Q588" i="20"/>
  <c r="N588" i="20"/>
  <c r="R587" i="20"/>
  <c r="S587" i="20" s="1"/>
  <c r="Q587" i="20"/>
  <c r="N587" i="20"/>
  <c r="R586" i="20"/>
  <c r="S586" i="20" s="1"/>
  <c r="Q586" i="20"/>
  <c r="N586" i="20"/>
  <c r="R585" i="20"/>
  <c r="S585" i="20" s="1"/>
  <c r="Q585" i="20"/>
  <c r="N585" i="20"/>
  <c r="R584" i="20"/>
  <c r="S584" i="20" s="1"/>
  <c r="Q584" i="20"/>
  <c r="N584" i="20"/>
  <c r="R583" i="20"/>
  <c r="S583" i="20" s="1"/>
  <c r="Q583" i="20"/>
  <c r="N583" i="20"/>
  <c r="R582" i="20"/>
  <c r="S582" i="20" s="1"/>
  <c r="Q582" i="20"/>
  <c r="N582" i="20"/>
  <c r="R581" i="20"/>
  <c r="S581" i="20" s="1"/>
  <c r="Q581" i="20"/>
  <c r="N581" i="20"/>
  <c r="R580" i="20"/>
  <c r="S580" i="20" s="1"/>
  <c r="Q580" i="20"/>
  <c r="N580" i="20"/>
  <c r="R579" i="20"/>
  <c r="S579" i="20" s="1"/>
  <c r="Q579" i="20"/>
  <c r="N579" i="20"/>
  <c r="R578" i="20"/>
  <c r="S578" i="20" s="1"/>
  <c r="Q578" i="20"/>
  <c r="N578" i="20"/>
  <c r="R577" i="20"/>
  <c r="S577" i="20" s="1"/>
  <c r="Q577" i="20"/>
  <c r="N577" i="20"/>
  <c r="R576" i="20"/>
  <c r="S576" i="20" s="1"/>
  <c r="Q576" i="20"/>
  <c r="N576" i="20"/>
  <c r="R575" i="20"/>
  <c r="S575" i="20" s="1"/>
  <c r="Q575" i="20"/>
  <c r="N575" i="20"/>
  <c r="R574" i="20"/>
  <c r="S574" i="20" s="1"/>
  <c r="Q574" i="20"/>
  <c r="N574" i="20"/>
  <c r="R573" i="20"/>
  <c r="S573" i="20" s="1"/>
  <c r="Q573" i="20"/>
  <c r="N573" i="20"/>
  <c r="R572" i="20"/>
  <c r="S572" i="20" s="1"/>
  <c r="Q572" i="20"/>
  <c r="N572" i="20"/>
  <c r="R571" i="20"/>
  <c r="S571" i="20" s="1"/>
  <c r="Q571" i="20"/>
  <c r="N571" i="20"/>
  <c r="R570" i="20"/>
  <c r="S570" i="20" s="1"/>
  <c r="Q570" i="20"/>
  <c r="N570" i="20"/>
  <c r="R569" i="20"/>
  <c r="S569" i="20" s="1"/>
  <c r="Q569" i="20"/>
  <c r="N569" i="20"/>
  <c r="R568" i="20"/>
  <c r="S568" i="20" s="1"/>
  <c r="Q568" i="20"/>
  <c r="N568" i="20"/>
  <c r="R567" i="20"/>
  <c r="S567" i="20" s="1"/>
  <c r="Q567" i="20"/>
  <c r="N567" i="20"/>
  <c r="R566" i="20"/>
  <c r="S566" i="20" s="1"/>
  <c r="Q566" i="20"/>
  <c r="N566" i="20"/>
  <c r="R565" i="20"/>
  <c r="S565" i="20" s="1"/>
  <c r="Q565" i="20"/>
  <c r="N565" i="20"/>
  <c r="R564" i="20"/>
  <c r="S564" i="20" s="1"/>
  <c r="Q564" i="20"/>
  <c r="N564" i="20"/>
  <c r="R563" i="20"/>
  <c r="S563" i="20" s="1"/>
  <c r="Q563" i="20"/>
  <c r="N563" i="20"/>
  <c r="R562" i="20"/>
  <c r="S562" i="20" s="1"/>
  <c r="Q562" i="20"/>
  <c r="N562" i="20"/>
  <c r="R561" i="20"/>
  <c r="S561" i="20" s="1"/>
  <c r="Q561" i="20"/>
  <c r="N561" i="20"/>
  <c r="R560" i="20"/>
  <c r="S560" i="20" s="1"/>
  <c r="Q560" i="20"/>
  <c r="N560" i="20"/>
  <c r="R559" i="20"/>
  <c r="S559" i="20" s="1"/>
  <c r="Q559" i="20"/>
  <c r="N559" i="20"/>
  <c r="R558" i="20"/>
  <c r="S558" i="20" s="1"/>
  <c r="Q558" i="20"/>
  <c r="N558" i="20"/>
  <c r="R557" i="20"/>
  <c r="S557" i="20" s="1"/>
  <c r="Q557" i="20"/>
  <c r="N557" i="20"/>
  <c r="R556" i="20"/>
  <c r="S556" i="20" s="1"/>
  <c r="Q556" i="20"/>
  <c r="N556" i="20"/>
  <c r="R555" i="20"/>
  <c r="S555" i="20" s="1"/>
  <c r="Q555" i="20"/>
  <c r="N555" i="20"/>
  <c r="R554" i="20"/>
  <c r="S554" i="20" s="1"/>
  <c r="Q554" i="20"/>
  <c r="N554" i="20"/>
  <c r="R553" i="20"/>
  <c r="S553" i="20" s="1"/>
  <c r="Q553" i="20"/>
  <c r="N553" i="20"/>
  <c r="R552" i="20"/>
  <c r="S552" i="20" s="1"/>
  <c r="Q552" i="20"/>
  <c r="N552" i="20"/>
  <c r="R551" i="20"/>
  <c r="S551" i="20" s="1"/>
  <c r="Q551" i="20"/>
  <c r="N551" i="20"/>
  <c r="R550" i="20"/>
  <c r="S550" i="20" s="1"/>
  <c r="Q550" i="20"/>
  <c r="N550" i="20"/>
  <c r="R549" i="20"/>
  <c r="S549" i="20" s="1"/>
  <c r="Q549" i="20"/>
  <c r="N549" i="20"/>
  <c r="R548" i="20"/>
  <c r="S548" i="20" s="1"/>
  <c r="Q548" i="20"/>
  <c r="N548" i="20"/>
  <c r="R547" i="20"/>
  <c r="S547" i="20" s="1"/>
  <c r="Q547" i="20"/>
  <c r="N547" i="20"/>
  <c r="R546" i="20"/>
  <c r="S546" i="20" s="1"/>
  <c r="Q546" i="20"/>
  <c r="N546" i="20"/>
  <c r="R545" i="20"/>
  <c r="S545" i="20" s="1"/>
  <c r="Q545" i="20"/>
  <c r="N545" i="20"/>
  <c r="R544" i="20"/>
  <c r="S544" i="20" s="1"/>
  <c r="Q544" i="20"/>
  <c r="N544" i="20"/>
  <c r="R543" i="20"/>
  <c r="S543" i="20" s="1"/>
  <c r="Q543" i="20"/>
  <c r="N543" i="20"/>
  <c r="R542" i="20"/>
  <c r="S542" i="20" s="1"/>
  <c r="Q542" i="20"/>
  <c r="N542" i="20"/>
  <c r="R541" i="20"/>
  <c r="S541" i="20" s="1"/>
  <c r="Q541" i="20"/>
  <c r="N541" i="20"/>
  <c r="R540" i="20"/>
  <c r="S540" i="20" s="1"/>
  <c r="Q540" i="20"/>
  <c r="N540" i="20"/>
  <c r="R539" i="20"/>
  <c r="S539" i="20" s="1"/>
  <c r="Q539" i="20"/>
  <c r="N539" i="20"/>
  <c r="R538" i="20"/>
  <c r="S538" i="20" s="1"/>
  <c r="Q538" i="20"/>
  <c r="N538" i="20"/>
  <c r="R537" i="20"/>
  <c r="S537" i="20" s="1"/>
  <c r="Q537" i="20"/>
  <c r="N537" i="20"/>
  <c r="R536" i="20"/>
  <c r="S536" i="20" s="1"/>
  <c r="Q536" i="20"/>
  <c r="N536" i="20"/>
  <c r="R535" i="20"/>
  <c r="S535" i="20" s="1"/>
  <c r="Q535" i="20"/>
  <c r="N535" i="20"/>
  <c r="R534" i="20"/>
  <c r="S534" i="20" s="1"/>
  <c r="Q534" i="20"/>
  <c r="N534" i="20"/>
  <c r="R533" i="20"/>
  <c r="S533" i="20" s="1"/>
  <c r="Q533" i="20"/>
  <c r="N533" i="20"/>
  <c r="R532" i="20"/>
  <c r="S532" i="20" s="1"/>
  <c r="Q532" i="20"/>
  <c r="N532" i="20"/>
  <c r="R531" i="20"/>
  <c r="S531" i="20" s="1"/>
  <c r="Q531" i="20"/>
  <c r="N531" i="20"/>
  <c r="R530" i="20"/>
  <c r="S530" i="20" s="1"/>
  <c r="Q530" i="20"/>
  <c r="N530" i="20"/>
  <c r="R529" i="20"/>
  <c r="S529" i="20" s="1"/>
  <c r="Q529" i="20"/>
  <c r="N529" i="20"/>
  <c r="R528" i="20"/>
  <c r="S528" i="20" s="1"/>
  <c r="Q528" i="20"/>
  <c r="N528" i="20"/>
  <c r="R527" i="20"/>
  <c r="S527" i="20" s="1"/>
  <c r="Q527" i="20"/>
  <c r="N527" i="20"/>
  <c r="R526" i="20"/>
  <c r="S526" i="20" s="1"/>
  <c r="Q526" i="20"/>
  <c r="N526" i="20"/>
  <c r="R525" i="20"/>
  <c r="S525" i="20" s="1"/>
  <c r="Q525" i="20"/>
  <c r="N525" i="20"/>
  <c r="R524" i="20"/>
  <c r="S524" i="20" s="1"/>
  <c r="Q524" i="20"/>
  <c r="N524" i="20"/>
  <c r="R523" i="20"/>
  <c r="S523" i="20" s="1"/>
  <c r="Q523" i="20"/>
  <c r="N523" i="20"/>
  <c r="R522" i="20"/>
  <c r="S522" i="20" s="1"/>
  <c r="Q522" i="20"/>
  <c r="N522" i="20"/>
  <c r="R521" i="20"/>
  <c r="S521" i="20" s="1"/>
  <c r="Q521" i="20"/>
  <c r="N521" i="20"/>
  <c r="R520" i="20"/>
  <c r="S520" i="20" s="1"/>
  <c r="Q520" i="20"/>
  <c r="N520" i="20"/>
  <c r="R519" i="20"/>
  <c r="S519" i="20" s="1"/>
  <c r="Q519" i="20"/>
  <c r="N519" i="20"/>
  <c r="R518" i="20"/>
  <c r="S518" i="20" s="1"/>
  <c r="Q518" i="20"/>
  <c r="N518" i="20"/>
  <c r="R517" i="20"/>
  <c r="S517" i="20" s="1"/>
  <c r="Q517" i="20"/>
  <c r="N517" i="20"/>
  <c r="R516" i="20"/>
  <c r="S516" i="20" s="1"/>
  <c r="Q516" i="20"/>
  <c r="N516" i="20"/>
  <c r="R515" i="20"/>
  <c r="S515" i="20" s="1"/>
  <c r="Q515" i="20"/>
  <c r="N515" i="20"/>
  <c r="R514" i="20"/>
  <c r="S514" i="20" s="1"/>
  <c r="Q514" i="20"/>
  <c r="N514" i="20"/>
  <c r="R513" i="20"/>
  <c r="S513" i="20" s="1"/>
  <c r="Q513" i="20"/>
  <c r="N513" i="20"/>
  <c r="R512" i="20"/>
  <c r="S512" i="20" s="1"/>
  <c r="Q512" i="20"/>
  <c r="N512" i="20"/>
  <c r="R511" i="20"/>
  <c r="S511" i="20" s="1"/>
  <c r="Q511" i="20"/>
  <c r="N511" i="20"/>
  <c r="R510" i="20"/>
  <c r="S510" i="20" s="1"/>
  <c r="Q510" i="20"/>
  <c r="N510" i="20"/>
  <c r="R509" i="20"/>
  <c r="S509" i="20" s="1"/>
  <c r="Q509" i="20"/>
  <c r="N509" i="20"/>
  <c r="R508" i="20"/>
  <c r="S508" i="20" s="1"/>
  <c r="Q508" i="20"/>
  <c r="N508" i="20"/>
  <c r="R507" i="20"/>
  <c r="S507" i="20" s="1"/>
  <c r="Q507" i="20"/>
  <c r="N507" i="20"/>
  <c r="R506" i="20"/>
  <c r="S506" i="20" s="1"/>
  <c r="Q506" i="20"/>
  <c r="N506" i="20"/>
  <c r="R505" i="20"/>
  <c r="S505" i="20" s="1"/>
  <c r="Q505" i="20"/>
  <c r="N505" i="20"/>
  <c r="R504" i="20"/>
  <c r="S504" i="20" s="1"/>
  <c r="Q504" i="20"/>
  <c r="N504" i="20"/>
  <c r="R503" i="20"/>
  <c r="S503" i="20" s="1"/>
  <c r="Q503" i="20"/>
  <c r="N503" i="20"/>
  <c r="R502" i="20"/>
  <c r="S502" i="20" s="1"/>
  <c r="Q502" i="20"/>
  <c r="N502" i="20"/>
  <c r="R501" i="20"/>
  <c r="S501" i="20" s="1"/>
  <c r="Q501" i="20"/>
  <c r="N501" i="20"/>
  <c r="R500" i="20"/>
  <c r="S500" i="20" s="1"/>
  <c r="Q500" i="20"/>
  <c r="N500" i="20"/>
  <c r="R499" i="20"/>
  <c r="S499" i="20" s="1"/>
  <c r="Q499" i="20"/>
  <c r="N499" i="20"/>
  <c r="R498" i="20"/>
  <c r="S498" i="20" s="1"/>
  <c r="Q498" i="20"/>
  <c r="N498" i="20"/>
  <c r="R497" i="20"/>
  <c r="S497" i="20" s="1"/>
  <c r="Q497" i="20"/>
  <c r="N497" i="20"/>
  <c r="R496" i="20"/>
  <c r="S496" i="20" s="1"/>
  <c r="Q496" i="20"/>
  <c r="N496" i="20"/>
  <c r="R495" i="20"/>
  <c r="S495" i="20" s="1"/>
  <c r="Q495" i="20"/>
  <c r="N495" i="20"/>
  <c r="R494" i="20"/>
  <c r="S494" i="20" s="1"/>
  <c r="Q494" i="20"/>
  <c r="N494" i="20"/>
  <c r="R493" i="20"/>
  <c r="S493" i="20" s="1"/>
  <c r="Q493" i="20"/>
  <c r="N493" i="20"/>
  <c r="R492" i="20"/>
  <c r="S492" i="20" s="1"/>
  <c r="Q492" i="20"/>
  <c r="N492" i="20"/>
  <c r="R491" i="20"/>
  <c r="S491" i="20" s="1"/>
  <c r="Q491" i="20"/>
  <c r="N491" i="20"/>
  <c r="R490" i="20"/>
  <c r="S490" i="20" s="1"/>
  <c r="Q490" i="20"/>
  <c r="N490" i="20"/>
  <c r="R489" i="20"/>
  <c r="S489" i="20" s="1"/>
  <c r="Q489" i="20"/>
  <c r="N489" i="20"/>
  <c r="R488" i="20"/>
  <c r="S488" i="20" s="1"/>
  <c r="Q488" i="20"/>
  <c r="N488" i="20"/>
  <c r="R487" i="20"/>
  <c r="S487" i="20" s="1"/>
  <c r="Q487" i="20"/>
  <c r="N487" i="20"/>
  <c r="R486" i="20"/>
  <c r="S486" i="20" s="1"/>
  <c r="Q486" i="20"/>
  <c r="N486" i="20"/>
  <c r="R485" i="20"/>
  <c r="S485" i="20" s="1"/>
  <c r="Q485" i="20"/>
  <c r="N485" i="20"/>
  <c r="R484" i="20"/>
  <c r="S484" i="20" s="1"/>
  <c r="Q484" i="20"/>
  <c r="N484" i="20"/>
  <c r="R483" i="20"/>
  <c r="S483" i="20" s="1"/>
  <c r="Q483" i="20"/>
  <c r="N483" i="20"/>
  <c r="R482" i="20"/>
  <c r="S482" i="20" s="1"/>
  <c r="Q482" i="20"/>
  <c r="N482" i="20"/>
  <c r="R481" i="20"/>
  <c r="S481" i="20" s="1"/>
  <c r="Q481" i="20"/>
  <c r="N481" i="20"/>
  <c r="R480" i="20"/>
  <c r="S480" i="20" s="1"/>
  <c r="Q480" i="20"/>
  <c r="N480" i="20"/>
  <c r="R479" i="20"/>
  <c r="S479" i="20" s="1"/>
  <c r="Q479" i="20"/>
  <c r="N479" i="20"/>
  <c r="R478" i="20"/>
  <c r="S478" i="20" s="1"/>
  <c r="Q478" i="20"/>
  <c r="N478" i="20"/>
  <c r="R477" i="20"/>
  <c r="S477" i="20" s="1"/>
  <c r="Q477" i="20"/>
  <c r="N477" i="20"/>
  <c r="R476" i="20"/>
  <c r="S476" i="20" s="1"/>
  <c r="Q476" i="20"/>
  <c r="N476" i="20"/>
  <c r="R475" i="20"/>
  <c r="S475" i="20" s="1"/>
  <c r="Q475" i="20"/>
  <c r="N475" i="20"/>
  <c r="R474" i="20"/>
  <c r="S474" i="20" s="1"/>
  <c r="Q474" i="20"/>
  <c r="N474" i="20"/>
  <c r="R473" i="20"/>
  <c r="S473" i="20" s="1"/>
  <c r="Q473" i="20"/>
  <c r="N473" i="20"/>
  <c r="R472" i="20"/>
  <c r="S472" i="20" s="1"/>
  <c r="Q472" i="20"/>
  <c r="N472" i="20"/>
  <c r="R471" i="20"/>
  <c r="S471" i="20" s="1"/>
  <c r="Q471" i="20"/>
  <c r="N471" i="20"/>
  <c r="R470" i="20"/>
  <c r="S470" i="20" s="1"/>
  <c r="Q470" i="20"/>
  <c r="N470" i="20"/>
  <c r="R469" i="20"/>
  <c r="S469" i="20" s="1"/>
  <c r="Q469" i="20"/>
  <c r="N469" i="20"/>
  <c r="R468" i="20"/>
  <c r="S468" i="20" s="1"/>
  <c r="Q468" i="20"/>
  <c r="N468" i="20"/>
  <c r="R467" i="20"/>
  <c r="S467" i="20" s="1"/>
  <c r="Q467" i="20"/>
  <c r="N467" i="20"/>
  <c r="R466" i="20"/>
  <c r="S466" i="20" s="1"/>
  <c r="Q466" i="20"/>
  <c r="N466" i="20"/>
  <c r="R465" i="20"/>
  <c r="S465" i="20" s="1"/>
  <c r="Q465" i="20"/>
  <c r="N465" i="20"/>
  <c r="R464" i="20"/>
  <c r="S464" i="20" s="1"/>
  <c r="Q464" i="20"/>
  <c r="N464" i="20"/>
  <c r="R463" i="20"/>
  <c r="S463" i="20" s="1"/>
  <c r="Q463" i="20"/>
  <c r="N463" i="20"/>
  <c r="R462" i="20"/>
  <c r="S462" i="20" s="1"/>
  <c r="Q462" i="20"/>
  <c r="N462" i="20"/>
  <c r="R461" i="20"/>
  <c r="S461" i="20" s="1"/>
  <c r="Q461" i="20"/>
  <c r="N461" i="20"/>
  <c r="R460" i="20"/>
  <c r="S460" i="20" s="1"/>
  <c r="Q460" i="20"/>
  <c r="N460" i="20"/>
  <c r="R459" i="20"/>
  <c r="S459" i="20" s="1"/>
  <c r="Q459" i="20"/>
  <c r="N459" i="20"/>
  <c r="R458" i="20"/>
  <c r="S458" i="20" s="1"/>
  <c r="Q458" i="20"/>
  <c r="N458" i="20"/>
  <c r="R457" i="20"/>
  <c r="S457" i="20" s="1"/>
  <c r="Q457" i="20"/>
  <c r="N457" i="20"/>
  <c r="R456" i="20"/>
  <c r="S456" i="20" s="1"/>
  <c r="Q456" i="20"/>
  <c r="N456" i="20"/>
  <c r="R455" i="20"/>
  <c r="S455" i="20" s="1"/>
  <c r="Q455" i="20"/>
  <c r="N455" i="20"/>
  <c r="R454" i="20"/>
  <c r="S454" i="20" s="1"/>
  <c r="Q454" i="20"/>
  <c r="N454" i="20"/>
  <c r="R453" i="20"/>
  <c r="S453" i="20" s="1"/>
  <c r="Q453" i="20"/>
  <c r="N453" i="20"/>
  <c r="R452" i="20"/>
  <c r="S452" i="20" s="1"/>
  <c r="Q452" i="20"/>
  <c r="N452" i="20"/>
  <c r="R451" i="20"/>
  <c r="S451" i="20" s="1"/>
  <c r="Q451" i="20"/>
  <c r="N451" i="20"/>
  <c r="R450" i="20"/>
  <c r="S450" i="20" s="1"/>
  <c r="Q450" i="20"/>
  <c r="N450" i="20"/>
  <c r="R449" i="20"/>
  <c r="S449" i="20" s="1"/>
  <c r="Q449" i="20"/>
  <c r="N449" i="20"/>
  <c r="R448" i="20"/>
  <c r="S448" i="20" s="1"/>
  <c r="Q448" i="20"/>
  <c r="N448" i="20"/>
  <c r="R447" i="20"/>
  <c r="S447" i="20" s="1"/>
  <c r="Q447" i="20"/>
  <c r="N447" i="20"/>
  <c r="R446" i="20"/>
  <c r="S446" i="20" s="1"/>
  <c r="Q446" i="20"/>
  <c r="N446" i="20"/>
  <c r="R445" i="20"/>
  <c r="S445" i="20" s="1"/>
  <c r="Q445" i="20"/>
  <c r="N445" i="20"/>
  <c r="R444" i="20"/>
  <c r="S444" i="20" s="1"/>
  <c r="Q444" i="20"/>
  <c r="N444" i="20"/>
  <c r="R443" i="20"/>
  <c r="S443" i="20" s="1"/>
  <c r="Q443" i="20"/>
  <c r="N443" i="20"/>
  <c r="R442" i="20"/>
  <c r="S442" i="20" s="1"/>
  <c r="Q442" i="20"/>
  <c r="N442" i="20"/>
  <c r="R441" i="20"/>
  <c r="S441" i="20" s="1"/>
  <c r="Q441" i="20"/>
  <c r="N441" i="20"/>
  <c r="R440" i="20"/>
  <c r="S440" i="20" s="1"/>
  <c r="Q440" i="20"/>
  <c r="N440" i="20"/>
  <c r="R439" i="20"/>
  <c r="S439" i="20" s="1"/>
  <c r="Q439" i="20"/>
  <c r="N439" i="20"/>
  <c r="R438" i="20"/>
  <c r="S438" i="20" s="1"/>
  <c r="Q438" i="20"/>
  <c r="N438" i="20"/>
  <c r="R437" i="20"/>
  <c r="S437" i="20" s="1"/>
  <c r="Q437" i="20"/>
  <c r="N437" i="20"/>
  <c r="R436" i="20"/>
  <c r="S436" i="20" s="1"/>
  <c r="Q436" i="20"/>
  <c r="N436" i="20"/>
  <c r="R435" i="20"/>
  <c r="S435" i="20" s="1"/>
  <c r="Q435" i="20"/>
  <c r="N435" i="20"/>
  <c r="R434" i="20"/>
  <c r="S434" i="20" s="1"/>
  <c r="Q434" i="20"/>
  <c r="N434" i="20"/>
  <c r="R433" i="20"/>
  <c r="S433" i="20" s="1"/>
  <c r="Q433" i="20"/>
  <c r="N433" i="20"/>
  <c r="R432" i="20"/>
  <c r="S432" i="20" s="1"/>
  <c r="Q432" i="20"/>
  <c r="N432" i="20"/>
  <c r="R431" i="20"/>
  <c r="S431" i="20" s="1"/>
  <c r="Q431" i="20"/>
  <c r="N431" i="20"/>
  <c r="R430" i="20"/>
  <c r="S430" i="20" s="1"/>
  <c r="Q430" i="20"/>
  <c r="N430" i="20"/>
  <c r="R429" i="20"/>
  <c r="S429" i="20" s="1"/>
  <c r="Q429" i="20"/>
  <c r="N429" i="20"/>
  <c r="R428" i="20"/>
  <c r="S428" i="20" s="1"/>
  <c r="Q428" i="20"/>
  <c r="N428" i="20"/>
  <c r="R427" i="20"/>
  <c r="S427" i="20" s="1"/>
  <c r="Q427" i="20"/>
  <c r="N427" i="20"/>
  <c r="R426" i="20"/>
  <c r="S426" i="20" s="1"/>
  <c r="Q426" i="20"/>
  <c r="N426" i="20"/>
  <c r="R425" i="20"/>
  <c r="S425" i="20" s="1"/>
  <c r="Q425" i="20"/>
  <c r="N425" i="20"/>
  <c r="R424" i="20"/>
  <c r="S424" i="20" s="1"/>
  <c r="Q424" i="20"/>
  <c r="N424" i="20"/>
  <c r="R423" i="20"/>
  <c r="S423" i="20" s="1"/>
  <c r="Q423" i="20"/>
  <c r="N423" i="20"/>
  <c r="R422" i="20"/>
  <c r="S422" i="20" s="1"/>
  <c r="Q422" i="20"/>
  <c r="N422" i="20"/>
  <c r="R421" i="20"/>
  <c r="S421" i="20" s="1"/>
  <c r="Q421" i="20"/>
  <c r="N421" i="20"/>
  <c r="R420" i="20"/>
  <c r="S420" i="20" s="1"/>
  <c r="Q420" i="20"/>
  <c r="N420" i="20"/>
  <c r="R419" i="20"/>
  <c r="S419" i="20" s="1"/>
  <c r="Q419" i="20"/>
  <c r="N419" i="20"/>
  <c r="R418" i="20"/>
  <c r="S418" i="20" s="1"/>
  <c r="Q418" i="20"/>
  <c r="N418" i="20"/>
  <c r="R417" i="20"/>
  <c r="S417" i="20" s="1"/>
  <c r="Q417" i="20"/>
  <c r="N417" i="20"/>
  <c r="R416" i="20"/>
  <c r="S416" i="20" s="1"/>
  <c r="Q416" i="20"/>
  <c r="N416" i="20"/>
  <c r="R415" i="20"/>
  <c r="S415" i="20" s="1"/>
  <c r="Q415" i="20"/>
  <c r="N415" i="20"/>
  <c r="R414" i="20"/>
  <c r="S414" i="20" s="1"/>
  <c r="Q414" i="20"/>
  <c r="N414" i="20"/>
  <c r="R413" i="20"/>
  <c r="S413" i="20" s="1"/>
  <c r="Q413" i="20"/>
  <c r="N413" i="20"/>
  <c r="R412" i="20"/>
  <c r="S412" i="20" s="1"/>
  <c r="Q412" i="20"/>
  <c r="N412" i="20"/>
  <c r="R411" i="20"/>
  <c r="S411" i="20" s="1"/>
  <c r="Q411" i="20"/>
  <c r="N411" i="20"/>
  <c r="R410" i="20"/>
  <c r="S410" i="20" s="1"/>
  <c r="Q410" i="20"/>
  <c r="N410" i="20"/>
  <c r="R409" i="20"/>
  <c r="S409" i="20" s="1"/>
  <c r="Q409" i="20"/>
  <c r="N409" i="20"/>
  <c r="R408" i="20"/>
  <c r="S408" i="20" s="1"/>
  <c r="Q408" i="20"/>
  <c r="N408" i="20"/>
  <c r="R407" i="20"/>
  <c r="S407" i="20" s="1"/>
  <c r="Q407" i="20"/>
  <c r="N407" i="20"/>
  <c r="R406" i="20"/>
  <c r="S406" i="20" s="1"/>
  <c r="Q406" i="20"/>
  <c r="N406" i="20"/>
  <c r="R405" i="20"/>
  <c r="S405" i="20" s="1"/>
  <c r="Q405" i="20"/>
  <c r="N405" i="20"/>
  <c r="R404" i="20"/>
  <c r="S404" i="20" s="1"/>
  <c r="Q404" i="20"/>
  <c r="N404" i="20"/>
  <c r="R403" i="20"/>
  <c r="S403" i="20" s="1"/>
  <c r="Q403" i="20"/>
  <c r="N403" i="20"/>
  <c r="R402" i="20"/>
  <c r="S402" i="20" s="1"/>
  <c r="Q402" i="20"/>
  <c r="N402" i="20"/>
  <c r="R401" i="20"/>
  <c r="S401" i="20" s="1"/>
  <c r="Q401" i="20"/>
  <c r="N401" i="20"/>
  <c r="R400" i="20"/>
  <c r="S400" i="20" s="1"/>
  <c r="Q400" i="20"/>
  <c r="N400" i="20"/>
  <c r="R399" i="20"/>
  <c r="S399" i="20" s="1"/>
  <c r="Q399" i="20"/>
  <c r="N399" i="20"/>
  <c r="R398" i="20"/>
  <c r="S398" i="20" s="1"/>
  <c r="Q398" i="20"/>
  <c r="N398" i="20"/>
  <c r="R397" i="20"/>
  <c r="S397" i="20" s="1"/>
  <c r="Q397" i="20"/>
  <c r="N397" i="20"/>
  <c r="R396" i="20"/>
  <c r="S396" i="20" s="1"/>
  <c r="Q396" i="20"/>
  <c r="N396" i="20"/>
  <c r="R395" i="20"/>
  <c r="S395" i="20" s="1"/>
  <c r="Q395" i="20"/>
  <c r="N395" i="20"/>
  <c r="R394" i="20"/>
  <c r="S394" i="20" s="1"/>
  <c r="Q394" i="20"/>
  <c r="N394" i="20"/>
  <c r="R393" i="20"/>
  <c r="S393" i="20" s="1"/>
  <c r="Q393" i="20"/>
  <c r="N393" i="20"/>
  <c r="R392" i="20"/>
  <c r="S392" i="20" s="1"/>
  <c r="Q392" i="20"/>
  <c r="N392" i="20"/>
  <c r="R391" i="20"/>
  <c r="S391" i="20" s="1"/>
  <c r="Q391" i="20"/>
  <c r="N391" i="20"/>
  <c r="R390" i="20"/>
  <c r="S390" i="20" s="1"/>
  <c r="Q390" i="20"/>
  <c r="N390" i="20"/>
  <c r="R389" i="20"/>
  <c r="S389" i="20" s="1"/>
  <c r="Q389" i="20"/>
  <c r="N389" i="20"/>
  <c r="R388" i="20"/>
  <c r="S388" i="20" s="1"/>
  <c r="Q388" i="20"/>
  <c r="N388" i="20"/>
  <c r="R387" i="20"/>
  <c r="S387" i="20" s="1"/>
  <c r="Q387" i="20"/>
  <c r="N387" i="20"/>
  <c r="R386" i="20"/>
  <c r="S386" i="20" s="1"/>
  <c r="Q386" i="20"/>
  <c r="N386" i="20"/>
  <c r="R385" i="20"/>
  <c r="S385" i="20" s="1"/>
  <c r="Q385" i="20"/>
  <c r="N385" i="20"/>
  <c r="R384" i="20"/>
  <c r="S384" i="20" s="1"/>
  <c r="Q384" i="20"/>
  <c r="N384" i="20"/>
  <c r="R383" i="20"/>
  <c r="S383" i="20" s="1"/>
  <c r="Q383" i="20"/>
  <c r="N383" i="20"/>
  <c r="R382" i="20"/>
  <c r="S382" i="20" s="1"/>
  <c r="Q382" i="20"/>
  <c r="N382" i="20"/>
  <c r="R381" i="20"/>
  <c r="S381" i="20" s="1"/>
  <c r="Q381" i="20"/>
  <c r="N381" i="20"/>
  <c r="R380" i="20"/>
  <c r="S380" i="20" s="1"/>
  <c r="Q380" i="20"/>
  <c r="N380" i="20"/>
  <c r="R379" i="20"/>
  <c r="S379" i="20" s="1"/>
  <c r="Q379" i="20"/>
  <c r="N379" i="20"/>
  <c r="R378" i="20"/>
  <c r="S378" i="20" s="1"/>
  <c r="Q378" i="20"/>
  <c r="N378" i="20"/>
  <c r="R377" i="20"/>
  <c r="S377" i="20" s="1"/>
  <c r="Q377" i="20"/>
  <c r="N377" i="20"/>
  <c r="R376" i="20"/>
  <c r="S376" i="20" s="1"/>
  <c r="Q376" i="20"/>
  <c r="N376" i="20"/>
  <c r="R375" i="20"/>
  <c r="S375" i="20" s="1"/>
  <c r="Q375" i="20"/>
  <c r="N375" i="20"/>
  <c r="R374" i="20"/>
  <c r="S374" i="20" s="1"/>
  <c r="Q374" i="20"/>
  <c r="N374" i="20"/>
  <c r="R373" i="20"/>
  <c r="S373" i="20" s="1"/>
  <c r="Q373" i="20"/>
  <c r="N373" i="20"/>
  <c r="R372" i="20"/>
  <c r="S372" i="20" s="1"/>
  <c r="Q372" i="20"/>
  <c r="N372" i="20"/>
  <c r="R371" i="20"/>
  <c r="S371" i="20" s="1"/>
  <c r="Q371" i="20"/>
  <c r="N371" i="20"/>
  <c r="R370" i="20"/>
  <c r="S370" i="20" s="1"/>
  <c r="Q370" i="20"/>
  <c r="N370" i="20"/>
  <c r="R369" i="20"/>
  <c r="S369" i="20" s="1"/>
  <c r="Q369" i="20"/>
  <c r="N369" i="20"/>
  <c r="R368" i="20"/>
  <c r="S368" i="20" s="1"/>
  <c r="Q368" i="20"/>
  <c r="N368" i="20"/>
  <c r="R367" i="20"/>
  <c r="S367" i="20" s="1"/>
  <c r="Q367" i="20"/>
  <c r="N367" i="20"/>
  <c r="R366" i="20"/>
  <c r="S366" i="20" s="1"/>
  <c r="Q366" i="20"/>
  <c r="N366" i="20"/>
  <c r="R365" i="20"/>
  <c r="S365" i="20" s="1"/>
  <c r="Q365" i="20"/>
  <c r="N365" i="20"/>
  <c r="R364" i="20"/>
  <c r="S364" i="20" s="1"/>
  <c r="Q364" i="20"/>
  <c r="N364" i="20"/>
  <c r="R363" i="20"/>
  <c r="S363" i="20" s="1"/>
  <c r="Q363" i="20"/>
  <c r="N363" i="20"/>
  <c r="R362" i="20"/>
  <c r="S362" i="20" s="1"/>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s="1"/>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s="1"/>
  <c r="Q175" i="20"/>
  <c r="N175" i="20"/>
  <c r="R174" i="20"/>
  <c r="S174" i="20" s="1"/>
  <c r="Q174" i="20"/>
  <c r="N174" i="20"/>
  <c r="R173" i="20"/>
  <c r="S173" i="20" s="1"/>
  <c r="Q173" i="20"/>
  <c r="N173" i="20"/>
  <c r="R172" i="20"/>
  <c r="S172" i="20" s="1"/>
  <c r="Q172" i="20"/>
  <c r="N172" i="20"/>
  <c r="R171" i="20"/>
  <c r="S171" i="20" s="1"/>
  <c r="Q171" i="20"/>
  <c r="N171" i="20"/>
  <c r="R170" i="20"/>
  <c r="S170" i="20" s="1"/>
  <c r="Q170" i="20"/>
  <c r="N170" i="20"/>
  <c r="R169" i="20"/>
  <c r="S169" i="20" s="1"/>
  <c r="Q169" i="20"/>
  <c r="N169" i="20"/>
  <c r="R168" i="20"/>
  <c r="S168" i="20" s="1"/>
  <c r="Q168" i="20"/>
  <c r="N168" i="20"/>
  <c r="R167" i="20"/>
  <c r="S167" i="20" s="1"/>
  <c r="Q167" i="20"/>
  <c r="N167" i="20"/>
  <c r="R166" i="20"/>
  <c r="S166" i="20" s="1"/>
  <c r="Q166" i="20"/>
  <c r="N166" i="20"/>
  <c r="R165" i="20"/>
  <c r="S165" i="20" s="1"/>
  <c r="Q165" i="20"/>
  <c r="N165" i="20"/>
  <c r="R164" i="20"/>
  <c r="S164" i="20" s="1"/>
  <c r="Q164" i="20"/>
  <c r="N164" i="20"/>
  <c r="R163" i="20"/>
  <c r="S163" i="20" s="1"/>
  <c r="Q163" i="20"/>
  <c r="N163" i="20"/>
  <c r="R162" i="20"/>
  <c r="S162" i="20" s="1"/>
  <c r="Q162" i="20"/>
  <c r="N162" i="20"/>
  <c r="R161" i="20"/>
  <c r="S161" i="20" s="1"/>
  <c r="Q161" i="20"/>
  <c r="N161" i="20"/>
  <c r="R160" i="20"/>
  <c r="S160" i="20" s="1"/>
  <c r="Q160" i="20"/>
  <c r="N160" i="20"/>
  <c r="R159" i="20"/>
  <c r="S159" i="20" s="1"/>
  <c r="Q159" i="20"/>
  <c r="N159" i="20"/>
  <c r="R158" i="20"/>
  <c r="S158" i="20" s="1"/>
  <c r="Q158" i="20"/>
  <c r="N158" i="20"/>
  <c r="R157" i="20"/>
  <c r="S157" i="20" s="1"/>
  <c r="Q157" i="20"/>
  <c r="N157" i="20"/>
  <c r="R156" i="20"/>
  <c r="S156" i="20" s="1"/>
  <c r="Q156" i="20"/>
  <c r="N156" i="20"/>
  <c r="R155" i="20"/>
  <c r="S155" i="20" s="1"/>
  <c r="Q155" i="20"/>
  <c r="N155" i="20"/>
  <c r="R154" i="20"/>
  <c r="S154" i="20" s="1"/>
  <c r="Q154" i="20"/>
  <c r="N154" i="20"/>
  <c r="R153" i="20"/>
  <c r="S153" i="20" s="1"/>
  <c r="Q153" i="20"/>
  <c r="N153" i="20"/>
  <c r="R152" i="20"/>
  <c r="S152" i="20" s="1"/>
  <c r="Q152" i="20"/>
  <c r="N152" i="20"/>
  <c r="R151" i="20"/>
  <c r="S151" i="20" s="1"/>
  <c r="Q151" i="20"/>
  <c r="N151" i="20"/>
  <c r="R150" i="20"/>
  <c r="S150" i="20" s="1"/>
  <c r="Q150" i="20"/>
  <c r="N150" i="20"/>
  <c r="R149" i="20"/>
  <c r="S149" i="20" s="1"/>
  <c r="Q149" i="20"/>
  <c r="N149" i="20"/>
  <c r="R148" i="20"/>
  <c r="S148" i="20" s="1"/>
  <c r="Q148" i="20"/>
  <c r="N148" i="20"/>
  <c r="R147" i="20"/>
  <c r="S147" i="20" s="1"/>
  <c r="Q147" i="20"/>
  <c r="N147" i="20"/>
  <c r="R146" i="20"/>
  <c r="S146" i="20" s="1"/>
  <c r="Q146" i="20"/>
  <c r="N146" i="20"/>
  <c r="R145" i="20"/>
  <c r="S145" i="20" s="1"/>
  <c r="Q145" i="20"/>
  <c r="N145" i="20"/>
  <c r="R144" i="20"/>
  <c r="S144" i="20" s="1"/>
  <c r="Q144" i="20"/>
  <c r="N144" i="20"/>
  <c r="R143" i="20"/>
  <c r="S143" i="20" s="1"/>
  <c r="Q143" i="20"/>
  <c r="N143" i="20"/>
  <c r="R142" i="20"/>
  <c r="S142" i="20" s="1"/>
  <c r="Q142" i="20"/>
  <c r="N142" i="20"/>
  <c r="R141" i="20"/>
  <c r="S141" i="20" s="1"/>
  <c r="Q141" i="20"/>
  <c r="N141" i="20"/>
  <c r="R140" i="20"/>
  <c r="S140" i="20" s="1"/>
  <c r="Q140" i="20"/>
  <c r="N140" i="20"/>
  <c r="R139" i="20"/>
  <c r="S139" i="20" s="1"/>
  <c r="Q139" i="20"/>
  <c r="N139" i="20"/>
  <c r="R138" i="20"/>
  <c r="S138" i="20" s="1"/>
  <c r="Q138" i="20"/>
  <c r="N138" i="20"/>
  <c r="R137" i="20"/>
  <c r="S137" i="20" s="1"/>
  <c r="Q137" i="20"/>
  <c r="N137" i="20"/>
  <c r="R136" i="20"/>
  <c r="S136" i="20" s="1"/>
  <c r="Q136" i="20"/>
  <c r="N136" i="20"/>
  <c r="R135" i="20"/>
  <c r="S135" i="20" s="1"/>
  <c r="Q135" i="20"/>
  <c r="N135" i="20"/>
  <c r="R134" i="20"/>
  <c r="S134" i="20" s="1"/>
  <c r="Q134" i="20"/>
  <c r="N134" i="20"/>
  <c r="R133" i="20"/>
  <c r="S133" i="20" s="1"/>
  <c r="Q133" i="20"/>
  <c r="N133" i="20"/>
  <c r="R132" i="20"/>
  <c r="S132" i="20" s="1"/>
  <c r="Q132" i="20"/>
  <c r="N132" i="20"/>
  <c r="R131" i="20"/>
  <c r="S131" i="20" s="1"/>
  <c r="Q131" i="20"/>
  <c r="N131" i="20"/>
  <c r="R130" i="20"/>
  <c r="S130" i="20" s="1"/>
  <c r="Q130" i="20"/>
  <c r="N130" i="20"/>
  <c r="R129" i="20"/>
  <c r="S129" i="20" s="1"/>
  <c r="Q129" i="20"/>
  <c r="N129" i="20"/>
  <c r="R128" i="20"/>
  <c r="S128" i="20" s="1"/>
  <c r="Q128" i="20"/>
  <c r="N128" i="20"/>
  <c r="R127" i="20"/>
  <c r="S127" i="20" s="1"/>
  <c r="Q127" i="20"/>
  <c r="N127" i="20"/>
  <c r="R126" i="20"/>
  <c r="S126" i="20" s="1"/>
  <c r="Q126" i="20"/>
  <c r="N126" i="20"/>
  <c r="R125" i="20"/>
  <c r="S125" i="20" s="1"/>
  <c r="Q125" i="20"/>
  <c r="N125" i="20"/>
  <c r="R124" i="20"/>
  <c r="S124" i="20" s="1"/>
  <c r="Q124" i="20"/>
  <c r="N124" i="20"/>
  <c r="R123" i="20"/>
  <c r="S123" i="20" s="1"/>
  <c r="Q123" i="20"/>
  <c r="N123" i="20"/>
  <c r="R122" i="20"/>
  <c r="S122" i="20" s="1"/>
  <c r="Q122" i="20"/>
  <c r="N122" i="20"/>
  <c r="R121" i="20"/>
  <c r="S121" i="20" s="1"/>
  <c r="Q121" i="20"/>
  <c r="N121" i="20"/>
  <c r="R120" i="20"/>
  <c r="S120" i="20" s="1"/>
  <c r="Q120" i="20"/>
  <c r="N120" i="20"/>
  <c r="R119" i="20"/>
  <c r="S119" i="20" s="1"/>
  <c r="Q119" i="20"/>
  <c r="N119" i="20"/>
  <c r="R118" i="20"/>
  <c r="S118" i="20" s="1"/>
  <c r="Q118" i="20"/>
  <c r="N118" i="20"/>
  <c r="R117" i="20"/>
  <c r="S117" i="20" s="1"/>
  <c r="Q117" i="20"/>
  <c r="N117" i="20"/>
  <c r="R116" i="20"/>
  <c r="S116" i="20" s="1"/>
  <c r="Q116" i="20"/>
  <c r="N116" i="20"/>
  <c r="R115" i="20"/>
  <c r="S115" i="20" s="1"/>
  <c r="Q115" i="20"/>
  <c r="N115" i="20"/>
  <c r="R114" i="20"/>
  <c r="S114" i="20" s="1"/>
  <c r="Q114" i="20"/>
  <c r="N114" i="20"/>
  <c r="R113" i="20"/>
  <c r="S113" i="20" s="1"/>
  <c r="Q113" i="20"/>
  <c r="N113" i="20"/>
  <c r="R112" i="20"/>
  <c r="S112" i="20" s="1"/>
  <c r="Q112" i="20"/>
  <c r="N112" i="20"/>
  <c r="R111" i="20"/>
  <c r="S111" i="20" s="1"/>
  <c r="Q111" i="20"/>
  <c r="N111" i="20"/>
  <c r="R110" i="20"/>
  <c r="S110" i="20" s="1"/>
  <c r="Q110" i="20"/>
  <c r="N110" i="20"/>
  <c r="R109" i="20"/>
  <c r="S109" i="20" s="1"/>
  <c r="Q109" i="20"/>
  <c r="N109" i="20"/>
  <c r="R108" i="20"/>
  <c r="S108" i="20" s="1"/>
  <c r="Q108" i="20"/>
  <c r="N108" i="20"/>
  <c r="R107" i="20"/>
  <c r="S107" i="20" s="1"/>
  <c r="Q107" i="20"/>
  <c r="N107" i="20"/>
  <c r="R106" i="20"/>
  <c r="S106" i="20" s="1"/>
  <c r="Q106" i="20"/>
  <c r="N106" i="20"/>
  <c r="R105" i="20"/>
  <c r="S105" i="20" s="1"/>
  <c r="Q105" i="20"/>
  <c r="N105" i="20"/>
  <c r="R104" i="20"/>
  <c r="S104" i="20" s="1"/>
  <c r="Q104" i="20"/>
  <c r="N104" i="20"/>
  <c r="R103" i="20"/>
  <c r="S103" i="20" s="1"/>
  <c r="Q103" i="20"/>
  <c r="N103" i="20"/>
  <c r="R102" i="20"/>
  <c r="S102" i="20" s="1"/>
  <c r="Q102" i="20"/>
  <c r="N102" i="20"/>
  <c r="R101" i="20"/>
  <c r="S101" i="20" s="1"/>
  <c r="Q101" i="20"/>
  <c r="N101" i="20"/>
  <c r="R100" i="20"/>
  <c r="S100" i="20" s="1"/>
  <c r="Q100" i="20"/>
  <c r="N100" i="20"/>
  <c r="R99" i="20"/>
  <c r="S99" i="20" s="1"/>
  <c r="Q99" i="20"/>
  <c r="N99" i="20"/>
  <c r="R98" i="20"/>
  <c r="S98" i="20" s="1"/>
  <c r="Q98" i="20"/>
  <c r="N98" i="20"/>
  <c r="R97" i="20"/>
  <c r="S97" i="20" s="1"/>
  <c r="Q97" i="20"/>
  <c r="N97" i="20"/>
  <c r="R96" i="20"/>
  <c r="S96" i="20" s="1"/>
  <c r="Q96" i="20"/>
  <c r="N96" i="20"/>
  <c r="R95" i="20"/>
  <c r="S95" i="20" s="1"/>
  <c r="Q95" i="20"/>
  <c r="N95" i="20"/>
  <c r="R94" i="20"/>
  <c r="S94" i="20" s="1"/>
  <c r="Q94" i="20"/>
  <c r="N94" i="20"/>
  <c r="R93" i="20"/>
  <c r="S93" i="20" s="1"/>
  <c r="Q93" i="20"/>
  <c r="N93" i="20"/>
  <c r="R92" i="20"/>
  <c r="S92" i="20" s="1"/>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s="1"/>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G9" i="6" s="1"/>
  <c r="H9" i="6" s="1"/>
  <c r="B6" i="6"/>
  <c r="B4" i="6"/>
  <c r="P53" i="4"/>
  <c r="P41" i="4"/>
  <c r="B29" i="4"/>
  <c r="A16" i="6" s="1"/>
  <c r="B24" i="4"/>
  <c r="A13" i="6" s="1"/>
  <c r="B21" i="4"/>
  <c r="A11" i="6" s="1"/>
  <c r="B19" i="4"/>
  <c r="A9" i="6" s="1"/>
  <c r="A8" i="6"/>
  <c r="B10" i="4"/>
  <c r="A6" i="6" s="1"/>
  <c r="A139" i="4"/>
  <c r="B138" i="4"/>
  <c r="I114" i="4"/>
  <c r="H114" i="4"/>
  <c r="G29" i="4"/>
  <c r="G89" i="4" s="1"/>
  <c r="B113" i="4"/>
  <c r="H101" i="4"/>
  <c r="S51" i="4"/>
  <c r="T51" i="4" s="1"/>
  <c r="U51" i="4" s="1"/>
  <c r="V51" i="4"/>
  <c r="W51" i="4" s="1"/>
  <c r="S50" i="4"/>
  <c r="T50" i="4"/>
  <c r="S49" i="4"/>
  <c r="T49" i="4"/>
  <c r="S48" i="4"/>
  <c r="T48" i="4" s="1"/>
  <c r="U48" i="4"/>
  <c r="S46" i="4"/>
  <c r="S45" i="4"/>
  <c r="S44" i="4"/>
  <c r="T45" i="4"/>
  <c r="T44" i="4"/>
  <c r="U44" i="4"/>
  <c r="Q39" i="4"/>
  <c r="P39" i="4"/>
  <c r="Q38" i="4"/>
  <c r="P38" i="4"/>
  <c r="Q37" i="4"/>
  <c r="P37" i="4"/>
  <c r="Q36" i="4"/>
  <c r="P36" i="4"/>
  <c r="Q35" i="4"/>
  <c r="P35" i="4"/>
  <c r="Q34" i="4"/>
  <c r="P34" i="4"/>
  <c r="Q33" i="4"/>
  <c r="P33" i="4"/>
  <c r="Q32" i="4"/>
  <c r="P32" i="4"/>
  <c r="Q31" i="4"/>
  <c r="P31" i="4"/>
  <c r="Q30" i="4"/>
  <c r="P30" i="4"/>
  <c r="B28" i="4"/>
  <c r="B18" i="4"/>
  <c r="B17" i="4"/>
  <c r="G3" i="5"/>
  <c r="E4" i="8"/>
  <c r="C4" i="5"/>
  <c r="C13" i="5"/>
  <c r="C14" i="5"/>
  <c r="C15" i="5"/>
  <c r="C16" i="5"/>
  <c r="C17" i="5"/>
  <c r="C19" i="5"/>
  <c r="C20" i="5"/>
  <c r="C21" i="5"/>
  <c r="V21" i="5" s="1"/>
  <c r="C22" i="5"/>
  <c r="C23" i="5"/>
  <c r="C24" i="5"/>
  <c r="C25" i="5"/>
  <c r="V25" i="5" s="1"/>
  <c r="C26" i="5"/>
  <c r="C27" i="5"/>
  <c r="C28" i="5"/>
  <c r="C29" i="5"/>
  <c r="V29" i="5" s="1"/>
  <c r="C30" i="5"/>
  <c r="C31" i="5"/>
  <c r="C32" i="5"/>
  <c r="C33" i="5"/>
  <c r="V33" i="5" s="1"/>
  <c r="C34" i="5"/>
  <c r="C35" i="5"/>
  <c r="C36" i="5"/>
  <c r="C37" i="5"/>
  <c r="V37" i="5" s="1"/>
  <c r="C38" i="5"/>
  <c r="C39" i="5"/>
  <c r="C40" i="5"/>
  <c r="C41" i="5"/>
  <c r="V41" i="5" s="1"/>
  <c r="C42" i="5"/>
  <c r="C43" i="5"/>
  <c r="C44" i="5"/>
  <c r="C45" i="5"/>
  <c r="V45" i="5" s="1"/>
  <c r="C46" i="5"/>
  <c r="C47" i="5"/>
  <c r="C48" i="5"/>
  <c r="C49" i="5"/>
  <c r="V49" i="5" s="1"/>
  <c r="C50" i="5"/>
  <c r="C51" i="5"/>
  <c r="C52" i="5"/>
  <c r="C53" i="5"/>
  <c r="V53" i="5" s="1"/>
  <c r="C54" i="5"/>
  <c r="C55" i="5"/>
  <c r="C56" i="5"/>
  <c r="C57" i="5"/>
  <c r="V57" i="5" s="1"/>
  <c r="C58" i="5"/>
  <c r="C59" i="5"/>
  <c r="C60" i="5"/>
  <c r="C61" i="5"/>
  <c r="V61" i="5" s="1"/>
  <c r="C62" i="5"/>
  <c r="C63" i="5"/>
  <c r="C64" i="5"/>
  <c r="C65" i="5"/>
  <c r="V65" i="5" s="1"/>
  <c r="C66" i="5"/>
  <c r="C67" i="5"/>
  <c r="C68" i="5"/>
  <c r="C69" i="5"/>
  <c r="V69" i="5" s="1"/>
  <c r="C70" i="5"/>
  <c r="C71" i="5"/>
  <c r="C72" i="5"/>
  <c r="C73" i="5"/>
  <c r="V73" i="5" s="1"/>
  <c r="C74" i="5"/>
  <c r="C75" i="5"/>
  <c r="C76" i="5"/>
  <c r="C77" i="5"/>
  <c r="V77" i="5" s="1"/>
  <c r="C78" i="5"/>
  <c r="C79" i="5"/>
  <c r="C80" i="5"/>
  <c r="C81" i="5"/>
  <c r="V81" i="5" s="1"/>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D4" i="5"/>
  <c r="E4" i="5"/>
  <c r="B13" i="5"/>
  <c r="V13" i="5"/>
  <c r="E13" i="5"/>
  <c r="B14" i="5"/>
  <c r="V14" i="5"/>
  <c r="E14" i="5"/>
  <c r="B15" i="5"/>
  <c r="V15" i="5"/>
  <c r="E15" i="5" s="1"/>
  <c r="B16" i="5"/>
  <c r="V16" i="5"/>
  <c r="E16" i="5"/>
  <c r="B17" i="5"/>
  <c r="V17" i="5"/>
  <c r="E17" i="5"/>
  <c r="V18" i="5"/>
  <c r="E18" i="5" s="1"/>
  <c r="B19" i="5"/>
  <c r="V19" i="5"/>
  <c r="E19" i="5"/>
  <c r="B20" i="5"/>
  <c r="V20" i="5"/>
  <c r="E20" i="5" s="1"/>
  <c r="B21" i="5"/>
  <c r="E21" i="5"/>
  <c r="B22" i="5"/>
  <c r="V22" i="5"/>
  <c r="E22" i="5" s="1"/>
  <c r="B23" i="5"/>
  <c r="V23" i="5"/>
  <c r="E23" i="5"/>
  <c r="B24" i="5"/>
  <c r="V24" i="5"/>
  <c r="E24" i="5"/>
  <c r="B25" i="5"/>
  <c r="E25" i="5"/>
  <c r="B26" i="5"/>
  <c r="V26" i="5"/>
  <c r="E26" i="5" s="1"/>
  <c r="B27" i="5"/>
  <c r="V27" i="5"/>
  <c r="E27" i="5"/>
  <c r="B28" i="5"/>
  <c r="V28" i="5"/>
  <c r="E28" i="5" s="1"/>
  <c r="B29" i="5"/>
  <c r="E29" i="5"/>
  <c r="B30" i="5"/>
  <c r="V30" i="5"/>
  <c r="E30" i="5" s="1"/>
  <c r="B31" i="5"/>
  <c r="V31" i="5"/>
  <c r="E31" i="5"/>
  <c r="B32" i="5"/>
  <c r="V32" i="5"/>
  <c r="E32" i="5"/>
  <c r="B33" i="5"/>
  <c r="E33" i="5"/>
  <c r="B34" i="5"/>
  <c r="V34" i="5"/>
  <c r="E34" i="5" s="1"/>
  <c r="B35" i="5"/>
  <c r="V35" i="5"/>
  <c r="E35" i="5"/>
  <c r="B36" i="5"/>
  <c r="V36" i="5"/>
  <c r="E36" i="5" s="1"/>
  <c r="B37" i="5"/>
  <c r="E37" i="5"/>
  <c r="B38" i="5"/>
  <c r="V38" i="5"/>
  <c r="E38" i="5" s="1"/>
  <c r="B39" i="5"/>
  <c r="V39" i="5"/>
  <c r="E39" i="5" s="1"/>
  <c r="B40" i="5"/>
  <c r="V40" i="5"/>
  <c r="E40" i="5"/>
  <c r="B41" i="5"/>
  <c r="E41" i="5"/>
  <c r="B42" i="5"/>
  <c r="V42" i="5"/>
  <c r="E42" i="5" s="1"/>
  <c r="B43" i="5"/>
  <c r="V43" i="5"/>
  <c r="E43" i="5"/>
  <c r="B44" i="5"/>
  <c r="V44" i="5"/>
  <c r="E44" i="5" s="1"/>
  <c r="B45" i="5"/>
  <c r="E45" i="5"/>
  <c r="B46" i="5"/>
  <c r="V46" i="5"/>
  <c r="E46" i="5" s="1"/>
  <c r="B47" i="5"/>
  <c r="V47" i="5"/>
  <c r="E47" i="5"/>
  <c r="B48" i="5"/>
  <c r="V48" i="5"/>
  <c r="E48" i="5"/>
  <c r="B49" i="5"/>
  <c r="E49" i="5"/>
  <c r="B50" i="5"/>
  <c r="V50" i="5"/>
  <c r="E50" i="5" s="1"/>
  <c r="B51" i="5"/>
  <c r="V51" i="5"/>
  <c r="E51" i="5"/>
  <c r="B52" i="5"/>
  <c r="V52" i="5"/>
  <c r="E52" i="5" s="1"/>
  <c r="B53" i="5"/>
  <c r="E53" i="5"/>
  <c r="B54" i="5"/>
  <c r="V54" i="5"/>
  <c r="E54" i="5" s="1"/>
  <c r="B55" i="5"/>
  <c r="V55" i="5"/>
  <c r="E55" i="5"/>
  <c r="B56" i="5"/>
  <c r="V56" i="5"/>
  <c r="E56" i="5"/>
  <c r="B57" i="5"/>
  <c r="E57" i="5"/>
  <c r="B58" i="5"/>
  <c r="V58" i="5"/>
  <c r="E58" i="5" s="1"/>
  <c r="B59" i="5"/>
  <c r="V59" i="5"/>
  <c r="E59" i="5"/>
  <c r="B60" i="5"/>
  <c r="V60" i="5"/>
  <c r="E60" i="5" s="1"/>
  <c r="B61" i="5"/>
  <c r="E61" i="5"/>
  <c r="B62" i="5"/>
  <c r="V62" i="5"/>
  <c r="E62" i="5" s="1"/>
  <c r="B63" i="5"/>
  <c r="V63" i="5"/>
  <c r="E63" i="5"/>
  <c r="B64" i="5"/>
  <c r="V64" i="5"/>
  <c r="E64" i="5"/>
  <c r="B65" i="5"/>
  <c r="E65" i="5"/>
  <c r="B66" i="5"/>
  <c r="V66" i="5"/>
  <c r="E66" i="5" s="1"/>
  <c r="B67" i="5"/>
  <c r="V67" i="5"/>
  <c r="E67" i="5"/>
  <c r="B68" i="5"/>
  <c r="V68" i="5"/>
  <c r="E68" i="5" s="1"/>
  <c r="B69" i="5"/>
  <c r="E69" i="5"/>
  <c r="B70" i="5"/>
  <c r="V70" i="5"/>
  <c r="E70" i="5" s="1"/>
  <c r="B71" i="5"/>
  <c r="V71" i="5"/>
  <c r="E71" i="5" s="1"/>
  <c r="B72" i="5"/>
  <c r="V72" i="5"/>
  <c r="E72" i="5"/>
  <c r="B73" i="5"/>
  <c r="E73" i="5"/>
  <c r="B74" i="5"/>
  <c r="V74" i="5"/>
  <c r="E74" i="5" s="1"/>
  <c r="B75" i="5"/>
  <c r="V75" i="5"/>
  <c r="E75" i="5"/>
  <c r="B76" i="5"/>
  <c r="V76" i="5"/>
  <c r="E76" i="5" s="1"/>
  <c r="B77" i="5"/>
  <c r="E77" i="5"/>
  <c r="B78" i="5"/>
  <c r="V78" i="5"/>
  <c r="E78" i="5" s="1"/>
  <c r="B79" i="5"/>
  <c r="V79" i="5"/>
  <c r="E79" i="5"/>
  <c r="B80" i="5"/>
  <c r="V80" i="5"/>
  <c r="E80" i="5"/>
  <c r="B81" i="5"/>
  <c r="E81" i="5"/>
  <c r="B82" i="5"/>
  <c r="V82" i="5"/>
  <c r="E82" i="5" s="1"/>
  <c r="B83" i="5"/>
  <c r="V83" i="5"/>
  <c r="E83" i="5"/>
  <c r="B84" i="5"/>
  <c r="V84" i="5"/>
  <c r="E84" i="5" s="1"/>
  <c r="B85" i="5"/>
  <c r="V85" i="5"/>
  <c r="E85" i="5"/>
  <c r="B86" i="5"/>
  <c r="V86" i="5"/>
  <c r="E86" i="5"/>
  <c r="B87" i="5"/>
  <c r="V87" i="5"/>
  <c r="E87" i="5"/>
  <c r="B88" i="5"/>
  <c r="V88" i="5"/>
  <c r="E88" i="5" s="1"/>
  <c r="B89" i="5"/>
  <c r="V89" i="5"/>
  <c r="E89" i="5"/>
  <c r="B90" i="5"/>
  <c r="V90" i="5"/>
  <c r="E90" i="5"/>
  <c r="B91" i="5"/>
  <c r="V91" i="5"/>
  <c r="E91" i="5"/>
  <c r="B92" i="5"/>
  <c r="V92" i="5"/>
  <c r="E92" i="5" s="1"/>
  <c r="B93" i="5"/>
  <c r="V93" i="5"/>
  <c r="E93" i="5" s="1"/>
  <c r="B94" i="5"/>
  <c r="V94" i="5"/>
  <c r="E94" i="5"/>
  <c r="B95" i="5"/>
  <c r="V95" i="5"/>
  <c r="E95" i="5"/>
  <c r="B96" i="5"/>
  <c r="V96" i="5"/>
  <c r="E96" i="5" s="1"/>
  <c r="B97" i="5"/>
  <c r="V97" i="5"/>
  <c r="E97" i="5"/>
  <c r="B98" i="5"/>
  <c r="V98" i="5"/>
  <c r="E98" i="5"/>
  <c r="B99" i="5"/>
  <c r="V99" i="5"/>
  <c r="E99" i="5"/>
  <c r="B100" i="5"/>
  <c r="V100" i="5"/>
  <c r="E100" i="5" s="1"/>
  <c r="B101" i="5"/>
  <c r="V101" i="5"/>
  <c r="E101" i="5"/>
  <c r="B102" i="5"/>
  <c r="V102" i="5"/>
  <c r="E102" i="5"/>
  <c r="B103" i="5"/>
  <c r="V103" i="5"/>
  <c r="E103" i="5"/>
  <c r="B104" i="5"/>
  <c r="V104" i="5"/>
  <c r="E104" i="5" s="1"/>
  <c r="B105" i="5"/>
  <c r="V105" i="5"/>
  <c r="E105" i="5"/>
  <c r="B106" i="5"/>
  <c r="V106" i="5"/>
  <c r="E106" i="5"/>
  <c r="B107" i="5"/>
  <c r="V107" i="5"/>
  <c r="E107" i="5"/>
  <c r="B108" i="5"/>
  <c r="V108" i="5"/>
  <c r="E108" i="5" s="1"/>
  <c r="B109" i="5"/>
  <c r="V109" i="5"/>
  <c r="E109" i="5" s="1"/>
  <c r="B110" i="5"/>
  <c r="V110" i="5"/>
  <c r="E110" i="5"/>
  <c r="B111" i="5"/>
  <c r="V111" i="5"/>
  <c r="E111" i="5"/>
  <c r="B112" i="5"/>
  <c r="V112" i="5"/>
  <c r="E112" i="5" s="1"/>
  <c r="B113" i="5"/>
  <c r="V113" i="5"/>
  <c r="E113" i="5"/>
  <c r="B114" i="5"/>
  <c r="V114" i="5"/>
  <c r="E114" i="5"/>
  <c r="B115" i="5"/>
  <c r="V115" i="5"/>
  <c r="E115" i="5"/>
  <c r="B116" i="5"/>
  <c r="V116" i="5"/>
  <c r="E116" i="5" s="1"/>
  <c r="B117" i="5"/>
  <c r="V117" i="5"/>
  <c r="E117" i="5"/>
  <c r="B118" i="5"/>
  <c r="V118" i="5"/>
  <c r="E118" i="5"/>
  <c r="B119" i="5"/>
  <c r="V119" i="5"/>
  <c r="E119" i="5"/>
  <c r="B120" i="5"/>
  <c r="V120" i="5"/>
  <c r="E120" i="5" s="1"/>
  <c r="B121" i="5"/>
  <c r="V121" i="5"/>
  <c r="E121" i="5"/>
  <c r="B122" i="5"/>
  <c r="V122" i="5"/>
  <c r="E122" i="5"/>
  <c r="B123" i="5"/>
  <c r="V123" i="5"/>
  <c r="E123" i="5"/>
  <c r="B124" i="5"/>
  <c r="V124" i="5"/>
  <c r="E124" i="5" s="1"/>
  <c r="B125" i="5"/>
  <c r="V125" i="5"/>
  <c r="E125" i="5" s="1"/>
  <c r="B126" i="5"/>
  <c r="V126" i="5"/>
  <c r="E126" i="5"/>
  <c r="B127" i="5"/>
  <c r="V127" i="5"/>
  <c r="E127" i="5"/>
  <c r="B128" i="5"/>
  <c r="V128" i="5"/>
  <c r="E128" i="5" s="1"/>
  <c r="B129" i="5"/>
  <c r="V129" i="5"/>
  <c r="E129" i="5"/>
  <c r="B130" i="5"/>
  <c r="V130" i="5"/>
  <c r="E130" i="5"/>
  <c r="B131" i="5"/>
  <c r="V131" i="5"/>
  <c r="E131" i="5"/>
  <c r="B132" i="5"/>
  <c r="V132" i="5"/>
  <c r="E132" i="5" s="1"/>
  <c r="B133" i="5"/>
  <c r="V133" i="5"/>
  <c r="E133" i="5"/>
  <c r="B134" i="5"/>
  <c r="V134" i="5"/>
  <c r="E134" i="5"/>
  <c r="B135" i="5"/>
  <c r="V135" i="5"/>
  <c r="E135" i="5"/>
  <c r="B136" i="5"/>
  <c r="V136" i="5"/>
  <c r="E136" i="5" s="1"/>
  <c r="B137" i="5"/>
  <c r="V137" i="5"/>
  <c r="E137" i="5"/>
  <c r="B138" i="5"/>
  <c r="V138" i="5"/>
  <c r="E138" i="5"/>
  <c r="B139" i="5"/>
  <c r="V139" i="5"/>
  <c r="E139" i="5"/>
  <c r="B140" i="5"/>
  <c r="V140" i="5"/>
  <c r="E140" i="5" s="1"/>
  <c r="B141" i="5"/>
  <c r="V141" i="5"/>
  <c r="E141" i="5" s="1"/>
  <c r="B142" i="5"/>
  <c r="V142" i="5"/>
  <c r="E142" i="5"/>
  <c r="B143" i="5"/>
  <c r="V143" i="5"/>
  <c r="E143" i="5"/>
  <c r="B144" i="5"/>
  <c r="V144" i="5"/>
  <c r="E144" i="5" s="1"/>
  <c r="B145" i="5"/>
  <c r="V145" i="5"/>
  <c r="E145" i="5"/>
  <c r="B146" i="5"/>
  <c r="V146" i="5"/>
  <c r="E146" i="5"/>
  <c r="B147" i="5"/>
  <c r="V147" i="5"/>
  <c r="E147" i="5"/>
  <c r="B148" i="5"/>
  <c r="V148" i="5"/>
  <c r="E148" i="5" s="1"/>
  <c r="B149" i="5"/>
  <c r="V149" i="5"/>
  <c r="E149" i="5"/>
  <c r="B150" i="5"/>
  <c r="V150" i="5"/>
  <c r="E150" i="5"/>
  <c r="B151" i="5"/>
  <c r="V151" i="5"/>
  <c r="E151" i="5"/>
  <c r="B152" i="5"/>
  <c r="V152" i="5"/>
  <c r="E152" i="5" s="1"/>
  <c r="B153" i="5"/>
  <c r="V153" i="5"/>
  <c r="E153" i="5"/>
  <c r="B154" i="5"/>
  <c r="V154" i="5"/>
  <c r="E154" i="5"/>
  <c r="V155" i="5"/>
  <c r="E155" i="5" s="1"/>
  <c r="V156" i="5"/>
  <c r="E156" i="5"/>
  <c r="B157" i="5"/>
  <c r="V157" i="5"/>
  <c r="E157" i="5"/>
  <c r="B158" i="5"/>
  <c r="V158" i="5"/>
  <c r="E158" i="5" s="1"/>
  <c r="B159" i="5"/>
  <c r="V159" i="5"/>
  <c r="E159" i="5"/>
  <c r="B160" i="5"/>
  <c r="V160" i="5"/>
  <c r="E160" i="5"/>
  <c r="B161" i="5"/>
  <c r="V161" i="5"/>
  <c r="E161" i="5"/>
  <c r="B162" i="5"/>
  <c r="V162" i="5"/>
  <c r="E162" i="5" s="1"/>
  <c r="B163" i="5"/>
  <c r="V163" i="5"/>
  <c r="E163" i="5"/>
  <c r="B164" i="5"/>
  <c r="V164" i="5"/>
  <c r="E164" i="5"/>
  <c r="B165" i="5"/>
  <c r="V165" i="5"/>
  <c r="E165" i="5"/>
  <c r="B166" i="5"/>
  <c r="V166" i="5"/>
  <c r="E166" i="5" s="1"/>
  <c r="B167" i="5"/>
  <c r="V167" i="5"/>
  <c r="E167" i="5"/>
  <c r="B168" i="5"/>
  <c r="V168" i="5"/>
  <c r="E168" i="5"/>
  <c r="B169" i="5"/>
  <c r="V169" i="5"/>
  <c r="E169" i="5"/>
  <c r="B170" i="5"/>
  <c r="V170" i="5"/>
  <c r="E170" i="5" s="1"/>
  <c r="B171" i="5"/>
  <c r="V171" i="5"/>
  <c r="E171" i="5" s="1"/>
  <c r="B172" i="5"/>
  <c r="V172" i="5"/>
  <c r="E172" i="5"/>
  <c r="B173" i="5"/>
  <c r="V173" i="5"/>
  <c r="E173" i="5"/>
  <c r="B174" i="5"/>
  <c r="V174" i="5"/>
  <c r="E174" i="5" s="1"/>
  <c r="B175" i="5"/>
  <c r="V175" i="5"/>
  <c r="E175" i="5"/>
  <c r="B176" i="5"/>
  <c r="V176" i="5"/>
  <c r="E176" i="5"/>
  <c r="B177" i="5"/>
  <c r="V177" i="5"/>
  <c r="E177" i="5"/>
  <c r="B178" i="5"/>
  <c r="V178" i="5"/>
  <c r="E178" i="5" s="1"/>
  <c r="B179" i="5"/>
  <c r="V179" i="5"/>
  <c r="E179" i="5"/>
  <c r="B180" i="5"/>
  <c r="V180" i="5"/>
  <c r="E180" i="5"/>
  <c r="B181" i="5"/>
  <c r="V181" i="5"/>
  <c r="E181" i="5"/>
  <c r="B182" i="5"/>
  <c r="V182" i="5"/>
  <c r="E182" i="5" s="1"/>
  <c r="B183" i="5"/>
  <c r="V183" i="5"/>
  <c r="E183" i="5"/>
  <c r="B184" i="5"/>
  <c r="V184" i="5"/>
  <c r="E184" i="5"/>
  <c r="B185" i="5"/>
  <c r="V185" i="5"/>
  <c r="E185" i="5"/>
  <c r="B186" i="5"/>
  <c r="V186" i="5"/>
  <c r="E186" i="5" s="1"/>
  <c r="B187" i="5"/>
  <c r="V187" i="5"/>
  <c r="E187" i="5" s="1"/>
  <c r="B188" i="5"/>
  <c r="V188" i="5"/>
  <c r="E188" i="5"/>
  <c r="B189" i="5"/>
  <c r="V189" i="5"/>
  <c r="E189" i="5"/>
  <c r="V190" i="5"/>
  <c r="E190" i="5" s="1"/>
  <c r="V191" i="5"/>
  <c r="E191" i="5"/>
  <c r="B192" i="5"/>
  <c r="V192" i="5"/>
  <c r="E192" i="5" s="1"/>
  <c r="B193" i="5"/>
  <c r="V193" i="5"/>
  <c r="E193" i="5"/>
  <c r="B194" i="5"/>
  <c r="V194" i="5"/>
  <c r="E194" i="5"/>
  <c r="B195" i="5"/>
  <c r="V195" i="5"/>
  <c r="E195" i="5"/>
  <c r="B196" i="5"/>
  <c r="V196" i="5"/>
  <c r="E196" i="5" s="1"/>
  <c r="B197" i="5"/>
  <c r="V197" i="5"/>
  <c r="E197" i="5"/>
  <c r="B198" i="5"/>
  <c r="V198" i="5"/>
  <c r="E198" i="5"/>
  <c r="B199" i="5"/>
  <c r="V199" i="5"/>
  <c r="E199" i="5"/>
  <c r="B200" i="5"/>
  <c r="V200" i="5"/>
  <c r="E200" i="5" s="1"/>
  <c r="B201" i="5"/>
  <c r="V201" i="5"/>
  <c r="E201" i="5"/>
  <c r="B202" i="5"/>
  <c r="V202" i="5"/>
  <c r="E202" i="5"/>
  <c r="B203" i="5"/>
  <c r="V203" i="5"/>
  <c r="E203" i="5"/>
  <c r="B204" i="5"/>
  <c r="V204" i="5"/>
  <c r="E204" i="5" s="1"/>
  <c r="B205" i="5"/>
  <c r="V205" i="5"/>
  <c r="E205" i="5" s="1"/>
  <c r="B206" i="5"/>
  <c r="V206" i="5"/>
  <c r="E206" i="5"/>
  <c r="B207" i="5"/>
  <c r="V207" i="5"/>
  <c r="E207" i="5"/>
  <c r="B208" i="5"/>
  <c r="V208" i="5"/>
  <c r="E208" i="5" s="1"/>
  <c r="B209" i="5"/>
  <c r="V209" i="5"/>
  <c r="E209" i="5"/>
  <c r="B210" i="5"/>
  <c r="V210" i="5"/>
  <c r="E210" i="5"/>
  <c r="B211" i="5"/>
  <c r="V211" i="5"/>
  <c r="E211" i="5"/>
  <c r="B212" i="5"/>
  <c r="V212" i="5"/>
  <c r="E212" i="5" s="1"/>
  <c r="B213" i="5"/>
  <c r="V213" i="5"/>
  <c r="E213" i="5"/>
  <c r="B214" i="5"/>
  <c r="V214" i="5"/>
  <c r="E214" i="5"/>
  <c r="B215" i="5"/>
  <c r="V215" i="5"/>
  <c r="E215" i="5"/>
  <c r="B216" i="5"/>
  <c r="V216" i="5"/>
  <c r="E216" i="5" s="1"/>
  <c r="B217" i="5"/>
  <c r="V217" i="5"/>
  <c r="E217" i="5"/>
  <c r="B218" i="5"/>
  <c r="V218" i="5"/>
  <c r="E218" i="5"/>
  <c r="B219" i="5"/>
  <c r="V219" i="5"/>
  <c r="E219" i="5"/>
  <c r="B220" i="5"/>
  <c r="V220" i="5"/>
  <c r="E220" i="5" s="1"/>
  <c r="B221" i="5"/>
  <c r="V221" i="5"/>
  <c r="E221" i="5" s="1"/>
  <c r="B222" i="5"/>
  <c r="V222" i="5"/>
  <c r="E222" i="5"/>
  <c r="B223" i="5"/>
  <c r="V223" i="5"/>
  <c r="E223" i="5"/>
  <c r="B224" i="5"/>
  <c r="V224" i="5"/>
  <c r="E224" i="5" s="1"/>
  <c r="B225" i="5"/>
  <c r="V225" i="5"/>
  <c r="E225" i="5"/>
  <c r="B226" i="5"/>
  <c r="V226" i="5"/>
  <c r="E226" i="5"/>
  <c r="B227" i="5"/>
  <c r="V227" i="5"/>
  <c r="E227" i="5"/>
  <c r="B228" i="5"/>
  <c r="V228" i="5"/>
  <c r="E228" i="5" s="1"/>
  <c r="B229" i="5"/>
  <c r="V229" i="5"/>
  <c r="E229" i="5"/>
  <c r="B230" i="5"/>
  <c r="V230" i="5"/>
  <c r="E230" i="5"/>
  <c r="B231" i="5"/>
  <c r="V231" i="5"/>
  <c r="E231" i="5"/>
  <c r="B232" i="5"/>
  <c r="V232" i="5"/>
  <c r="E232" i="5" s="1"/>
  <c r="B233" i="5"/>
  <c r="V233" i="5"/>
  <c r="E233" i="5"/>
  <c r="B234" i="5"/>
  <c r="V234" i="5"/>
  <c r="E234" i="5"/>
  <c r="B235" i="5"/>
  <c r="V235" i="5"/>
  <c r="E235" i="5"/>
  <c r="B236" i="5"/>
  <c r="V236" i="5"/>
  <c r="E236" i="5" s="1"/>
  <c r="B237" i="5"/>
  <c r="V237" i="5"/>
  <c r="E237" i="5" s="1"/>
  <c r="B238" i="5"/>
  <c r="V238" i="5"/>
  <c r="E238" i="5"/>
  <c r="B239" i="5"/>
  <c r="V239" i="5"/>
  <c r="E239" i="5"/>
  <c r="B240" i="5"/>
  <c r="V240" i="5"/>
  <c r="E240" i="5" s="1"/>
  <c r="B241" i="5"/>
  <c r="V241" i="5"/>
  <c r="E241" i="5"/>
  <c r="B242" i="5"/>
  <c r="V242" i="5"/>
  <c r="E242" i="5"/>
  <c r="B243" i="5"/>
  <c r="V243" i="5"/>
  <c r="E243" i="5"/>
  <c r="B244" i="5"/>
  <c r="V244" i="5"/>
  <c r="E244" i="5" s="1"/>
  <c r="B245" i="5"/>
  <c r="V245" i="5"/>
  <c r="E245" i="5"/>
  <c r="B246" i="5"/>
  <c r="V246" i="5"/>
  <c r="E246" i="5"/>
  <c r="B247" i="5"/>
  <c r="V247" i="5"/>
  <c r="E247" i="5"/>
  <c r="B248" i="5"/>
  <c r="V248" i="5"/>
  <c r="E248" i="5" s="1"/>
  <c r="B249" i="5"/>
  <c r="V249" i="5"/>
  <c r="E249" i="5"/>
  <c r="B250" i="5"/>
  <c r="V250" i="5"/>
  <c r="E250" i="5"/>
  <c r="B251" i="5"/>
  <c r="V251" i="5"/>
  <c r="E251" i="5"/>
  <c r="B252" i="5"/>
  <c r="V252" i="5"/>
  <c r="E252" i="5" s="1"/>
  <c r="B253" i="5"/>
  <c r="V253" i="5"/>
  <c r="E253" i="5" s="1"/>
  <c r="B254" i="5"/>
  <c r="V254" i="5"/>
  <c r="E254" i="5"/>
  <c r="B255" i="5"/>
  <c r="V255" i="5"/>
  <c r="E255" i="5"/>
  <c r="B256" i="5"/>
  <c r="V256" i="5"/>
  <c r="E256" i="5" s="1"/>
  <c r="B257" i="5"/>
  <c r="V257" i="5"/>
  <c r="E257" i="5"/>
  <c r="B258" i="5"/>
  <c r="V258" i="5"/>
  <c r="E258" i="5"/>
  <c r="B259" i="5"/>
  <c r="V259" i="5"/>
  <c r="E259" i="5"/>
  <c r="B260" i="5"/>
  <c r="V260" i="5"/>
  <c r="E260" i="5" s="1"/>
  <c r="B261" i="5"/>
  <c r="V261" i="5"/>
  <c r="E261" i="5"/>
  <c r="B262" i="5"/>
  <c r="V262" i="5"/>
  <c r="E262" i="5"/>
  <c r="B263" i="5"/>
  <c r="V263" i="5"/>
  <c r="E263" i="5"/>
  <c r="B264" i="5"/>
  <c r="V264" i="5"/>
  <c r="E264" i="5" s="1"/>
  <c r="B265" i="5"/>
  <c r="V265" i="5"/>
  <c r="E265" i="5"/>
  <c r="B266" i="5"/>
  <c r="V266" i="5"/>
  <c r="E266" i="5"/>
  <c r="B267" i="5"/>
  <c r="V267" i="5"/>
  <c r="E267" i="5"/>
  <c r="B268" i="5"/>
  <c r="V268" i="5"/>
  <c r="E268" i="5" s="1"/>
  <c r="B269" i="5"/>
  <c r="V269" i="5"/>
  <c r="E269" i="5" s="1"/>
  <c r="B270" i="5"/>
  <c r="V270" i="5"/>
  <c r="E270" i="5"/>
  <c r="B271" i="5"/>
  <c r="V271" i="5"/>
  <c r="E271" i="5"/>
  <c r="B272" i="5"/>
  <c r="V272" i="5"/>
  <c r="E272" i="5" s="1"/>
  <c r="B273" i="5"/>
  <c r="V273" i="5"/>
  <c r="E273" i="5"/>
  <c r="B274" i="5"/>
  <c r="V274" i="5"/>
  <c r="E274" i="5"/>
  <c r="B275" i="5"/>
  <c r="V275" i="5"/>
  <c r="E275" i="5"/>
  <c r="B276" i="5"/>
  <c r="V276" i="5"/>
  <c r="E276" i="5" s="1"/>
  <c r="B277" i="5"/>
  <c r="V277" i="5"/>
  <c r="E277" i="5"/>
  <c r="B278" i="5"/>
  <c r="V278" i="5"/>
  <c r="E278" i="5"/>
  <c r="B279" i="5"/>
  <c r="V279" i="5"/>
  <c r="E279" i="5"/>
  <c r="B280" i="5"/>
  <c r="V280" i="5"/>
  <c r="E280" i="5" s="1"/>
  <c r="B281" i="5"/>
  <c r="V281" i="5"/>
  <c r="E281" i="5"/>
  <c r="B282" i="5"/>
  <c r="V282" i="5"/>
  <c r="E282" i="5"/>
  <c r="B283" i="5"/>
  <c r="V283" i="5"/>
  <c r="E283" i="5"/>
  <c r="B284" i="5"/>
  <c r="V284" i="5"/>
  <c r="E284" i="5" s="1"/>
  <c r="B285" i="5"/>
  <c r="V285" i="5"/>
  <c r="E285" i="5" s="1"/>
  <c r="B286" i="5"/>
  <c r="V286" i="5"/>
  <c r="E286" i="5"/>
  <c r="B287" i="5"/>
  <c r="V287" i="5"/>
  <c r="E287" i="5"/>
  <c r="B288" i="5"/>
  <c r="V288" i="5"/>
  <c r="E288" i="5" s="1"/>
  <c r="V289" i="5"/>
  <c r="E289" i="5"/>
  <c r="V290" i="5"/>
  <c r="E290" i="5" s="1"/>
  <c r="B291" i="5"/>
  <c r="V291" i="5"/>
  <c r="E291" i="5"/>
  <c r="B292" i="5"/>
  <c r="V292" i="5"/>
  <c r="E292" i="5"/>
  <c r="B293" i="5"/>
  <c r="V293" i="5"/>
  <c r="E293" i="5"/>
  <c r="B294" i="5"/>
  <c r="V294" i="5"/>
  <c r="E294" i="5" s="1"/>
  <c r="B295" i="5"/>
  <c r="V295" i="5"/>
  <c r="E295" i="5"/>
  <c r="B296" i="5"/>
  <c r="V296" i="5"/>
  <c r="E296" i="5"/>
  <c r="B297" i="5"/>
  <c r="V297" i="5"/>
  <c r="E297" i="5"/>
  <c r="B298" i="5"/>
  <c r="V298" i="5"/>
  <c r="E298" i="5" s="1"/>
  <c r="B299" i="5"/>
  <c r="V299" i="5"/>
  <c r="E299" i="5" s="1"/>
  <c r="B300" i="5"/>
  <c r="V300" i="5"/>
  <c r="E300" i="5"/>
  <c r="B301" i="5"/>
  <c r="V301" i="5"/>
  <c r="E301" i="5"/>
  <c r="B302" i="5"/>
  <c r="V302" i="5"/>
  <c r="E302" i="5" s="1"/>
  <c r="B303" i="5"/>
  <c r="V303" i="5"/>
  <c r="E303" i="5"/>
  <c r="B304" i="5"/>
  <c r="V304" i="5"/>
  <c r="E304" i="5"/>
  <c r="B305" i="5"/>
  <c r="V305" i="5"/>
  <c r="E305" i="5"/>
  <c r="B306" i="5"/>
  <c r="V306" i="5"/>
  <c r="E306" i="5" s="1"/>
  <c r="B307" i="5"/>
  <c r="V307" i="5"/>
  <c r="E307" i="5"/>
  <c r="B308" i="5"/>
  <c r="V308" i="5"/>
  <c r="E308" i="5"/>
  <c r="B309" i="5"/>
  <c r="V309" i="5"/>
  <c r="E309" i="5"/>
  <c r="B310" i="5"/>
  <c r="V310" i="5"/>
  <c r="E310" i="5" s="1"/>
  <c r="B311" i="5"/>
  <c r="V311" i="5"/>
  <c r="E311" i="5"/>
  <c r="B312" i="5"/>
  <c r="V312" i="5"/>
  <c r="E312" i="5"/>
  <c r="B313" i="5"/>
  <c r="V313" i="5"/>
  <c r="E313" i="5"/>
  <c r="B314" i="5"/>
  <c r="V314" i="5"/>
  <c r="E314" i="5" s="1"/>
  <c r="B315" i="5"/>
  <c r="V315" i="5"/>
  <c r="E315" i="5" s="1"/>
  <c r="B316" i="5"/>
  <c r="V316" i="5"/>
  <c r="E316" i="5"/>
  <c r="B317" i="5"/>
  <c r="V317" i="5"/>
  <c r="E317" i="5"/>
  <c r="B318" i="5"/>
  <c r="V318" i="5"/>
  <c r="E318" i="5" s="1"/>
  <c r="B319" i="5"/>
  <c r="V319" i="5"/>
  <c r="E319" i="5"/>
  <c r="B320" i="5"/>
  <c r="V320" i="5"/>
  <c r="E320" i="5"/>
  <c r="B321" i="5"/>
  <c r="V321" i="5"/>
  <c r="E321" i="5"/>
  <c r="B322" i="5"/>
  <c r="V322" i="5"/>
  <c r="E322" i="5" s="1"/>
  <c r="B323" i="5"/>
  <c r="V323" i="5"/>
  <c r="E323" i="5"/>
  <c r="B324" i="5"/>
  <c r="V324" i="5"/>
  <c r="E324" i="5"/>
  <c r="B325" i="5"/>
  <c r="V325" i="5"/>
  <c r="E325" i="5"/>
  <c r="B326" i="5"/>
  <c r="V326" i="5"/>
  <c r="E326" i="5" s="1"/>
  <c r="B327" i="5"/>
  <c r="V327" i="5"/>
  <c r="E327" i="5"/>
  <c r="B328" i="5"/>
  <c r="V328" i="5"/>
  <c r="E328" i="5"/>
  <c r="B329" i="5"/>
  <c r="V329" i="5"/>
  <c r="E329" i="5"/>
  <c r="B330" i="5"/>
  <c r="V330" i="5"/>
  <c r="E330" i="5" s="1"/>
  <c r="B331" i="5"/>
  <c r="V331" i="5"/>
  <c r="E331" i="5" s="1"/>
  <c r="B332" i="5"/>
  <c r="V332" i="5"/>
  <c r="E332" i="5"/>
  <c r="B333" i="5"/>
  <c r="V333" i="5"/>
  <c r="E333" i="5"/>
  <c r="B334" i="5"/>
  <c r="V334" i="5"/>
  <c r="E334" i="5" s="1"/>
  <c r="B335" i="5"/>
  <c r="V335" i="5"/>
  <c r="E335" i="5"/>
  <c r="B336" i="5"/>
  <c r="V336" i="5"/>
  <c r="E336" i="5"/>
  <c r="B337" i="5"/>
  <c r="V337" i="5"/>
  <c r="E337" i="5"/>
  <c r="B338" i="5"/>
  <c r="V338" i="5"/>
  <c r="E338" i="5" s="1"/>
  <c r="B339" i="5"/>
  <c r="V339" i="5"/>
  <c r="E339" i="5"/>
  <c r="B340" i="5"/>
  <c r="V340" i="5"/>
  <c r="E340" i="5"/>
  <c r="B341" i="5"/>
  <c r="V341" i="5"/>
  <c r="E341" i="5"/>
  <c r="B342" i="5"/>
  <c r="V342" i="5"/>
  <c r="E342" i="5" s="1"/>
  <c r="B343" i="5"/>
  <c r="V343" i="5"/>
  <c r="E343" i="5"/>
  <c r="B344" i="5"/>
  <c r="V344" i="5"/>
  <c r="E344" i="5"/>
  <c r="B345" i="5"/>
  <c r="V345" i="5"/>
  <c r="E345" i="5"/>
  <c r="B346" i="5"/>
  <c r="V346" i="5"/>
  <c r="E346" i="5" s="1"/>
  <c r="V347" i="5"/>
  <c r="E347" i="5"/>
  <c r="V348" i="5"/>
  <c r="E348" i="5" s="1"/>
  <c r="B349" i="5"/>
  <c r="V349" i="5"/>
  <c r="E349" i="5"/>
  <c r="B350" i="5"/>
  <c r="V350" i="5"/>
  <c r="E350" i="5"/>
  <c r="B351" i="5"/>
  <c r="V351" i="5"/>
  <c r="E351" i="5"/>
  <c r="B352" i="5"/>
  <c r="V352" i="5"/>
  <c r="E352" i="5" s="1"/>
  <c r="B353" i="5"/>
  <c r="V353" i="5"/>
  <c r="E353" i="5"/>
  <c r="B354" i="5"/>
  <c r="V354" i="5"/>
  <c r="E354" i="5"/>
  <c r="B355" i="5"/>
  <c r="V355" i="5"/>
  <c r="E355" i="5"/>
  <c r="B356" i="5"/>
  <c r="V356" i="5"/>
  <c r="E356" i="5" s="1"/>
  <c r="B357" i="5"/>
  <c r="V357" i="5"/>
  <c r="E357" i="5"/>
  <c r="B358" i="5"/>
  <c r="V358" i="5"/>
  <c r="E358" i="5"/>
  <c r="B359" i="5"/>
  <c r="V359" i="5"/>
  <c r="E359" i="5"/>
  <c r="B360" i="5"/>
  <c r="V360" i="5"/>
  <c r="E360" i="5" s="1"/>
  <c r="B361" i="5"/>
  <c r="V361" i="5"/>
  <c r="E361" i="5" s="1"/>
  <c r="B362" i="5"/>
  <c r="V362" i="5"/>
  <c r="E362" i="5"/>
  <c r="B363" i="5"/>
  <c r="V363" i="5"/>
  <c r="E363" i="5"/>
  <c r="B364" i="5"/>
  <c r="V364" i="5"/>
  <c r="E364" i="5" s="1"/>
  <c r="B365" i="5"/>
  <c r="V365" i="5"/>
  <c r="E365" i="5"/>
  <c r="B366" i="5"/>
  <c r="V366" i="5"/>
  <c r="E366" i="5"/>
  <c r="B367" i="5"/>
  <c r="V367" i="5"/>
  <c r="E367" i="5"/>
  <c r="B368" i="5"/>
  <c r="V368" i="5"/>
  <c r="E368" i="5" s="1"/>
  <c r="B369" i="5"/>
  <c r="V369" i="5"/>
  <c r="E369" i="5"/>
  <c r="B370" i="5"/>
  <c r="V370" i="5"/>
  <c r="E370" i="5"/>
  <c r="B371" i="5"/>
  <c r="V371" i="5"/>
  <c r="E371" i="5"/>
  <c r="B372" i="5"/>
  <c r="V372" i="5"/>
  <c r="E372" i="5" s="1"/>
  <c r="B373" i="5"/>
  <c r="V373" i="5"/>
  <c r="E373" i="5"/>
  <c r="B374" i="5"/>
  <c r="V374" i="5"/>
  <c r="E374" i="5"/>
  <c r="B375" i="5"/>
  <c r="V375" i="5"/>
  <c r="E375" i="5"/>
  <c r="B376" i="5"/>
  <c r="V376" i="5"/>
  <c r="E376" i="5" s="1"/>
  <c r="B377" i="5"/>
  <c r="V377" i="5"/>
  <c r="E377" i="5" s="1"/>
  <c r="B378" i="5"/>
  <c r="V378" i="5"/>
  <c r="E378" i="5"/>
  <c r="B379" i="5"/>
  <c r="V379" i="5"/>
  <c r="E379" i="5"/>
  <c r="B380" i="5"/>
  <c r="V380" i="5"/>
  <c r="E380" i="5" s="1"/>
  <c r="B381" i="5"/>
  <c r="V381" i="5"/>
  <c r="E381" i="5"/>
  <c r="B382" i="5"/>
  <c r="V382" i="5"/>
  <c r="E382" i="5"/>
  <c r="B383" i="5"/>
  <c r="V383" i="5"/>
  <c r="E383" i="5"/>
  <c r="B384" i="5"/>
  <c r="V384" i="5"/>
  <c r="E384" i="5" s="1"/>
  <c r="B385" i="5"/>
  <c r="V385" i="5"/>
  <c r="E385" i="5"/>
  <c r="B386" i="5"/>
  <c r="V386" i="5"/>
  <c r="E386" i="5"/>
  <c r="B387" i="5"/>
  <c r="V387" i="5"/>
  <c r="E387" i="5"/>
  <c r="B388" i="5"/>
  <c r="V388" i="5"/>
  <c r="E388" i="5" s="1"/>
  <c r="B389" i="5"/>
  <c r="V389" i="5"/>
  <c r="E389" i="5"/>
  <c r="B390" i="5"/>
  <c r="V390" i="5"/>
  <c r="E390" i="5"/>
  <c r="B391" i="5"/>
  <c r="V391" i="5"/>
  <c r="E391" i="5"/>
  <c r="B392" i="5"/>
  <c r="V392" i="5"/>
  <c r="E392" i="5" s="1"/>
  <c r="B393" i="5"/>
  <c r="V393" i="5"/>
  <c r="E393" i="5" s="1"/>
  <c r="V394" i="5"/>
  <c r="E394" i="5"/>
  <c r="V395" i="5"/>
  <c r="E395" i="5" s="1"/>
  <c r="B396" i="5"/>
  <c r="V396" i="5"/>
  <c r="E396" i="5"/>
  <c r="B397" i="5"/>
  <c r="V397" i="5"/>
  <c r="E397" i="5"/>
  <c r="B398" i="5"/>
  <c r="V398" i="5"/>
  <c r="E398" i="5" s="1"/>
  <c r="V399" i="5"/>
  <c r="E399" i="5"/>
  <c r="V400" i="5"/>
  <c r="E400" i="5" s="1"/>
  <c r="V401" i="5"/>
  <c r="E401" i="5"/>
  <c r="V402" i="5"/>
  <c r="E402" i="5" s="1"/>
  <c r="V403" i="5"/>
  <c r="E403" i="5"/>
  <c r="V404" i="5"/>
  <c r="E404" i="5" s="1"/>
  <c r="V405" i="5"/>
  <c r="E405" i="5"/>
  <c r="V406" i="5"/>
  <c r="E406" i="5" s="1"/>
  <c r="V407" i="5"/>
  <c r="E407" i="5"/>
  <c r="V408" i="5"/>
  <c r="E408" i="5" s="1"/>
  <c r="V409" i="5"/>
  <c r="E409" i="5"/>
  <c r="V410" i="5"/>
  <c r="E410" i="5" s="1"/>
  <c r="V411" i="5"/>
  <c r="E411" i="5"/>
  <c r="V412" i="5"/>
  <c r="E412" i="5" s="1"/>
  <c r="V413" i="5"/>
  <c r="E413" i="5"/>
  <c r="V414" i="5"/>
  <c r="E414" i="5" s="1"/>
  <c r="V415" i="5"/>
  <c r="E415" i="5"/>
  <c r="V416" i="5"/>
  <c r="E416" i="5" s="1"/>
  <c r="V417" i="5"/>
  <c r="E417" i="5"/>
  <c r="V418" i="5"/>
  <c r="E418" i="5" s="1"/>
  <c r="V419" i="5"/>
  <c r="E419" i="5"/>
  <c r="V420" i="5"/>
  <c r="E420" i="5" s="1"/>
  <c r="V421" i="5"/>
  <c r="E421" i="5"/>
  <c r="V422" i="5"/>
  <c r="E422" i="5" s="1"/>
  <c r="V423" i="5"/>
  <c r="E423" i="5"/>
  <c r="V424" i="5"/>
  <c r="E424" i="5" s="1"/>
  <c r="V425" i="5"/>
  <c r="E425" i="5"/>
  <c r="V426" i="5"/>
  <c r="E426" i="5" s="1"/>
  <c r="V427" i="5"/>
  <c r="E427" i="5"/>
  <c r="V428" i="5"/>
  <c r="E428" i="5" s="1"/>
  <c r="V429" i="5"/>
  <c r="E429" i="5"/>
  <c r="V430" i="5"/>
  <c r="E430" i="5" s="1"/>
  <c r="V431" i="5"/>
  <c r="E431" i="5"/>
  <c r="V432" i="5"/>
  <c r="E432" i="5" s="1"/>
  <c r="V433" i="5"/>
  <c r="E433" i="5"/>
  <c r="V434" i="5"/>
  <c r="E434" i="5" s="1"/>
  <c r="V435" i="5"/>
  <c r="E435" i="5"/>
  <c r="V436" i="5"/>
  <c r="E436" i="5" s="1"/>
  <c r="V437" i="5"/>
  <c r="E437" i="5"/>
  <c r="V438" i="5"/>
  <c r="E438" i="5" s="1"/>
  <c r="V439" i="5"/>
  <c r="E439" i="5"/>
  <c r="V440" i="5"/>
  <c r="E440" i="5" s="1"/>
  <c r="V441" i="5"/>
  <c r="E441" i="5"/>
  <c r="V442" i="5"/>
  <c r="E442" i="5" s="1"/>
  <c r="V443" i="5"/>
  <c r="E443" i="5"/>
  <c r="V444" i="5"/>
  <c r="E444" i="5" s="1"/>
  <c r="V445" i="5"/>
  <c r="E445" i="5"/>
  <c r="V446" i="5"/>
  <c r="E446" i="5" s="1"/>
  <c r="V447" i="5"/>
  <c r="E447" i="5"/>
  <c r="V448" i="5"/>
  <c r="E448" i="5" s="1"/>
  <c r="V449" i="5"/>
  <c r="E449" i="5"/>
  <c r="V450" i="5"/>
  <c r="E450" i="5" s="1"/>
  <c r="V451" i="5"/>
  <c r="E451" i="5"/>
  <c r="V452" i="5"/>
  <c r="E452" i="5" s="1"/>
  <c r="V453" i="5"/>
  <c r="E453" i="5"/>
  <c r="V454" i="5"/>
  <c r="E454" i="5" s="1"/>
  <c r="V455" i="5"/>
  <c r="E455" i="5"/>
  <c r="V456" i="5"/>
  <c r="E456" i="5" s="1"/>
  <c r="V457" i="5"/>
  <c r="E457" i="5"/>
  <c r="V458" i="5"/>
  <c r="E458" i="5" s="1"/>
  <c r="V459" i="5"/>
  <c r="E459" i="5"/>
  <c r="V460" i="5"/>
  <c r="E460" i="5" s="1"/>
  <c r="V461" i="5"/>
  <c r="E461" i="5"/>
  <c r="V462" i="5"/>
  <c r="E462" i="5" s="1"/>
  <c r="V463" i="5"/>
  <c r="E463" i="5"/>
  <c r="V464" i="5"/>
  <c r="E464" i="5" s="1"/>
  <c r="V465" i="5"/>
  <c r="E465" i="5"/>
  <c r="V466" i="5"/>
  <c r="E466" i="5" s="1"/>
  <c r="V467" i="5"/>
  <c r="E467" i="5"/>
  <c r="V468" i="5"/>
  <c r="E468" i="5" s="1"/>
  <c r="V469" i="5"/>
  <c r="E469" i="5"/>
  <c r="V470" i="5"/>
  <c r="E470" i="5" s="1"/>
  <c r="V471" i="5"/>
  <c r="E471" i="5"/>
  <c r="V472" i="5"/>
  <c r="E472" i="5" s="1"/>
  <c r="V473" i="5"/>
  <c r="E473" i="5"/>
  <c r="V474" i="5"/>
  <c r="E474" i="5" s="1"/>
  <c r="V475" i="5"/>
  <c r="E475" i="5" s="1"/>
  <c r="V476" i="5"/>
  <c r="E476" i="5" s="1"/>
  <c r="V477" i="5"/>
  <c r="E477" i="5"/>
  <c r="V478" i="5"/>
  <c r="E478" i="5" s="1"/>
  <c r="V479" i="5"/>
  <c r="E479" i="5"/>
  <c r="V480" i="5"/>
  <c r="E480" i="5" s="1"/>
  <c r="V481" i="5"/>
  <c r="E481" i="5"/>
  <c r="V482" i="5"/>
  <c r="E482" i="5" s="1"/>
  <c r="V483" i="5"/>
  <c r="E483" i="5" s="1"/>
  <c r="V484" i="5"/>
  <c r="E484" i="5" s="1"/>
  <c r="V485" i="5"/>
  <c r="E485" i="5"/>
  <c r="V486" i="5"/>
  <c r="E486" i="5" s="1"/>
  <c r="V487" i="5"/>
  <c r="E487" i="5"/>
  <c r="V488" i="5"/>
  <c r="E488" i="5" s="1"/>
  <c r="V489" i="5"/>
  <c r="E489" i="5"/>
  <c r="V490" i="5"/>
  <c r="E490" i="5" s="1"/>
  <c r="V491" i="5"/>
  <c r="E491" i="5" s="1"/>
  <c r="V492" i="5"/>
  <c r="E492" i="5" s="1"/>
  <c r="V493" i="5"/>
  <c r="E493" i="5"/>
  <c r="V494" i="5"/>
  <c r="E494" i="5" s="1"/>
  <c r="V495" i="5"/>
  <c r="E495" i="5"/>
  <c r="V496" i="5"/>
  <c r="E496" i="5" s="1"/>
  <c r="V497" i="5"/>
  <c r="E497" i="5"/>
  <c r="V498" i="5"/>
  <c r="E498" i="5" s="1"/>
  <c r="V499" i="5"/>
  <c r="E499" i="5" s="1"/>
  <c r="V500" i="5"/>
  <c r="E500" i="5" s="1"/>
  <c r="V501" i="5"/>
  <c r="E501" i="5"/>
  <c r="V502" i="5"/>
  <c r="E502" i="5" s="1"/>
  <c r="V503" i="5"/>
  <c r="E503" i="5"/>
  <c r="V504" i="5"/>
  <c r="E504" i="5" s="1"/>
  <c r="V505" i="5"/>
  <c r="E505" i="5"/>
  <c r="V506" i="5"/>
  <c r="E506" i="5" s="1"/>
  <c r="V507" i="5"/>
  <c r="E507" i="5" s="1"/>
  <c r="V508" i="5"/>
  <c r="E508" i="5" s="1"/>
  <c r="V509" i="5"/>
  <c r="E509" i="5"/>
  <c r="V510" i="5"/>
  <c r="E510" i="5" s="1"/>
  <c r="V511" i="5"/>
  <c r="E511" i="5"/>
  <c r="V512" i="5"/>
  <c r="E512" i="5" s="1"/>
  <c r="V513" i="5"/>
  <c r="E513" i="5"/>
  <c r="V514" i="5"/>
  <c r="E514" i="5" s="1"/>
  <c r="V515" i="5"/>
  <c r="E515" i="5" s="1"/>
  <c r="V516" i="5"/>
  <c r="E516" i="5" s="1"/>
  <c r="V517" i="5"/>
  <c r="E517" i="5"/>
  <c r="V518" i="5"/>
  <c r="E518" i="5" s="1"/>
  <c r="V519" i="5"/>
  <c r="E519" i="5"/>
  <c r="V520" i="5"/>
  <c r="E520" i="5" s="1"/>
  <c r="V521" i="5"/>
  <c r="E521" i="5"/>
  <c r="V522" i="5"/>
  <c r="E522" i="5" s="1"/>
  <c r="V523" i="5"/>
  <c r="E523" i="5" s="1"/>
  <c r="V524" i="5"/>
  <c r="E524" i="5" s="1"/>
  <c r="V525" i="5"/>
  <c r="E525" i="5"/>
  <c r="V526" i="5"/>
  <c r="E526" i="5" s="1"/>
  <c r="V527" i="5"/>
  <c r="E527" i="5"/>
  <c r="V528" i="5"/>
  <c r="E528" i="5" s="1"/>
  <c r="V529" i="5"/>
  <c r="E529" i="5"/>
  <c r="V530" i="5"/>
  <c r="E530" i="5" s="1"/>
  <c r="V531" i="5"/>
  <c r="E531" i="5" s="1"/>
  <c r="V532" i="5"/>
  <c r="E532" i="5" s="1"/>
  <c r="V533" i="5"/>
  <c r="E533" i="5"/>
  <c r="V534" i="5"/>
  <c r="E534" i="5" s="1"/>
  <c r="V535" i="5"/>
  <c r="E535" i="5"/>
  <c r="V536" i="5"/>
  <c r="E536" i="5" s="1"/>
  <c r="V537" i="5"/>
  <c r="E537" i="5"/>
  <c r="V538" i="5"/>
  <c r="E538" i="5" s="1"/>
  <c r="V539" i="5"/>
  <c r="E539" i="5" s="1"/>
  <c r="V540" i="5"/>
  <c r="E540" i="5" s="1"/>
  <c r="V541" i="5"/>
  <c r="E541" i="5"/>
  <c r="V542" i="5"/>
  <c r="E542" i="5" s="1"/>
  <c r="V543" i="5"/>
  <c r="E543" i="5"/>
  <c r="V544" i="5"/>
  <c r="E544" i="5" s="1"/>
  <c r="V545" i="5"/>
  <c r="E545" i="5"/>
  <c r="V546" i="5"/>
  <c r="E546" i="5" s="1"/>
  <c r="V547" i="5"/>
  <c r="E547" i="5" s="1"/>
  <c r="V548" i="5"/>
  <c r="E548" i="5" s="1"/>
  <c r="V549" i="5"/>
  <c r="E549" i="5"/>
  <c r="V550" i="5"/>
  <c r="E550" i="5" s="1"/>
  <c r="V551" i="5"/>
  <c r="E551" i="5"/>
  <c r="V552" i="5"/>
  <c r="E552" i="5" s="1"/>
  <c r="V553" i="5"/>
  <c r="E553" i="5"/>
  <c r="V554" i="5"/>
  <c r="E554" i="5" s="1"/>
  <c r="V555" i="5"/>
  <c r="E555" i="5" s="1"/>
  <c r="V556" i="5"/>
  <c r="E556" i="5" s="1"/>
  <c r="V557" i="5"/>
  <c r="E557" i="5"/>
  <c r="V558" i="5"/>
  <c r="E558" i="5" s="1"/>
  <c r="V559" i="5"/>
  <c r="E559" i="5"/>
  <c r="V560" i="5"/>
  <c r="E560" i="5" s="1"/>
  <c r="V561" i="5"/>
  <c r="E561" i="5"/>
  <c r="V562" i="5"/>
  <c r="E562" i="5" s="1"/>
  <c r="V563" i="5"/>
  <c r="E563" i="5" s="1"/>
  <c r="V564" i="5"/>
  <c r="E564" i="5" s="1"/>
  <c r="V565" i="5"/>
  <c r="E565" i="5"/>
  <c r="V566" i="5"/>
  <c r="E566" i="5" s="1"/>
  <c r="V567" i="5"/>
  <c r="E567" i="5"/>
  <c r="V568" i="5"/>
  <c r="E568" i="5" s="1"/>
  <c r="V569" i="5"/>
  <c r="E569" i="5"/>
  <c r="V570" i="5"/>
  <c r="E570" i="5" s="1"/>
  <c r="V571" i="5"/>
  <c r="E571" i="5" s="1"/>
  <c r="V572" i="5"/>
  <c r="E572" i="5" s="1"/>
  <c r="V573" i="5"/>
  <c r="E573" i="5"/>
  <c r="V574" i="5"/>
  <c r="E574" i="5" s="1"/>
  <c r="V575" i="5"/>
  <c r="E575" i="5"/>
  <c r="V576" i="5"/>
  <c r="E576" i="5" s="1"/>
  <c r="V577" i="5"/>
  <c r="E577" i="5"/>
  <c r="V578" i="5"/>
  <c r="E578" i="5" s="1"/>
  <c r="V579" i="5"/>
  <c r="E579" i="5" s="1"/>
  <c r="V580" i="5"/>
  <c r="E580" i="5" s="1"/>
  <c r="V581" i="5"/>
  <c r="E581" i="5"/>
  <c r="V582" i="5"/>
  <c r="E582" i="5" s="1"/>
  <c r="V583" i="5"/>
  <c r="E583" i="5"/>
  <c r="V584" i="5"/>
  <c r="E584" i="5" s="1"/>
  <c r="V585" i="5"/>
  <c r="E585" i="5"/>
  <c r="V586" i="5"/>
  <c r="E586" i="5" s="1"/>
  <c r="V587" i="5"/>
  <c r="E587" i="5" s="1"/>
  <c r="V588" i="5"/>
  <c r="E588" i="5" s="1"/>
  <c r="V589" i="5"/>
  <c r="E589" i="5"/>
  <c r="V590" i="5"/>
  <c r="E590" i="5" s="1"/>
  <c r="V591" i="5"/>
  <c r="E591" i="5"/>
  <c r="V592" i="5"/>
  <c r="E592" i="5" s="1"/>
  <c r="V593" i="5"/>
  <c r="E593" i="5"/>
  <c r="V594" i="5"/>
  <c r="E594" i="5" s="1"/>
  <c r="V595" i="5"/>
  <c r="E595" i="5" s="1"/>
  <c r="V596" i="5"/>
  <c r="E596" i="5" s="1"/>
  <c r="V597" i="5"/>
  <c r="E597" i="5"/>
  <c r="V598" i="5"/>
  <c r="E598" i="5" s="1"/>
  <c r="V599" i="5"/>
  <c r="E599" i="5"/>
  <c r="V600" i="5"/>
  <c r="E600" i="5" s="1"/>
  <c r="V601" i="5"/>
  <c r="E601" i="5"/>
  <c r="V602" i="5"/>
  <c r="E602" i="5" s="1"/>
  <c r="V603" i="5"/>
  <c r="E603" i="5" s="1"/>
  <c r="V604" i="5"/>
  <c r="E604" i="5" s="1"/>
  <c r="V605" i="5"/>
  <c r="E605" i="5"/>
  <c r="V606" i="5"/>
  <c r="E606" i="5" s="1"/>
  <c r="V607" i="5"/>
  <c r="E607" i="5"/>
  <c r="V608" i="5"/>
  <c r="E608" i="5" s="1"/>
  <c r="V609" i="5"/>
  <c r="E609" i="5"/>
  <c r="V610" i="5"/>
  <c r="E610" i="5" s="1"/>
  <c r="V611" i="5"/>
  <c r="E611" i="5" s="1"/>
  <c r="V612" i="5"/>
  <c r="E612" i="5" s="1"/>
  <c r="V613" i="5"/>
  <c r="E613" i="5"/>
  <c r="V614" i="5"/>
  <c r="E614" i="5" s="1"/>
  <c r="V615" i="5"/>
  <c r="E615" i="5"/>
  <c r="V616" i="5"/>
  <c r="E616" i="5" s="1"/>
  <c r="V617" i="5"/>
  <c r="E617" i="5"/>
  <c r="V618" i="5"/>
  <c r="E618" i="5" s="1"/>
  <c r="V619" i="5"/>
  <c r="E619" i="5" s="1"/>
  <c r="V620" i="5"/>
  <c r="E620" i="5" s="1"/>
  <c r="V621" i="5"/>
  <c r="E621" i="5"/>
  <c r="V622" i="5"/>
  <c r="E622" i="5" s="1"/>
  <c r="V623" i="5"/>
  <c r="E623" i="5"/>
  <c r="V624" i="5"/>
  <c r="E624" i="5" s="1"/>
  <c r="V625" i="5"/>
  <c r="E625" i="5"/>
  <c r="V626" i="5"/>
  <c r="E626" i="5" s="1"/>
  <c r="V627" i="5"/>
  <c r="E627" i="5" s="1"/>
  <c r="V628" i="5"/>
  <c r="E628" i="5" s="1"/>
  <c r="V629" i="5"/>
  <c r="E629" i="5"/>
  <c r="V630" i="5"/>
  <c r="E630" i="5" s="1"/>
  <c r="V631" i="5"/>
  <c r="E631" i="5"/>
  <c r="V632" i="5"/>
  <c r="E632" i="5" s="1"/>
  <c r="V633" i="5"/>
  <c r="E633" i="5"/>
  <c r="V634" i="5"/>
  <c r="E634" i="5" s="1"/>
  <c r="V635" i="5"/>
  <c r="E635" i="5" s="1"/>
  <c r="V636" i="5"/>
  <c r="E636" i="5" s="1"/>
  <c r="V637" i="5"/>
  <c r="E637" i="5"/>
  <c r="V638" i="5"/>
  <c r="E638" i="5" s="1"/>
  <c r="V639" i="5"/>
  <c r="E639" i="5"/>
  <c r="V640" i="5"/>
  <c r="E640" i="5" s="1"/>
  <c r="V641" i="5"/>
  <c r="E641" i="5"/>
  <c r="V642" i="5"/>
  <c r="E642" i="5" s="1"/>
  <c r="V643" i="5"/>
  <c r="E643" i="5" s="1"/>
  <c r="V644" i="5"/>
  <c r="E644" i="5" s="1"/>
  <c r="V645" i="5"/>
  <c r="E645" i="5"/>
  <c r="V646" i="5"/>
  <c r="E646" i="5" s="1"/>
  <c r="V647" i="5"/>
  <c r="E647" i="5"/>
  <c r="V648" i="5"/>
  <c r="E648" i="5" s="1"/>
  <c r="V649" i="5"/>
  <c r="E649" i="5"/>
  <c r="V650" i="5"/>
  <c r="E650" i="5" s="1"/>
  <c r="V651" i="5"/>
  <c r="E651" i="5" s="1"/>
  <c r="V652" i="5"/>
  <c r="E652" i="5" s="1"/>
  <c r="V653" i="5"/>
  <c r="E653" i="5"/>
  <c r="V654" i="5"/>
  <c r="E654" i="5" s="1"/>
  <c r="V655" i="5"/>
  <c r="E655" i="5"/>
  <c r="V656" i="5"/>
  <c r="E656" i="5" s="1"/>
  <c r="V657" i="5"/>
  <c r="E657" i="5"/>
  <c r="V658" i="5"/>
  <c r="E658" i="5" s="1"/>
  <c r="V659" i="5"/>
  <c r="E659" i="5" s="1"/>
  <c r="V660" i="5"/>
  <c r="E660" i="5" s="1"/>
  <c r="V661" i="5"/>
  <c r="E661" i="5"/>
  <c r="V662" i="5"/>
  <c r="E662" i="5" s="1"/>
  <c r="V663" i="5"/>
  <c r="E663" i="5"/>
  <c r="V664" i="5"/>
  <c r="E664" i="5" s="1"/>
  <c r="V665" i="5"/>
  <c r="E665" i="5"/>
  <c r="V666" i="5"/>
  <c r="E666" i="5" s="1"/>
  <c r="V667" i="5"/>
  <c r="E667" i="5" s="1"/>
  <c r="V668" i="5"/>
  <c r="E668" i="5" s="1"/>
  <c r="V669" i="5"/>
  <c r="E669" i="5"/>
  <c r="V670" i="5"/>
  <c r="E670" i="5" s="1"/>
  <c r="V671" i="5"/>
  <c r="E671" i="5"/>
  <c r="V672" i="5"/>
  <c r="E672" i="5" s="1"/>
  <c r="V673" i="5"/>
  <c r="E673" i="5"/>
  <c r="V674" i="5"/>
  <c r="E674" i="5" s="1"/>
  <c r="V675" i="5"/>
  <c r="E675" i="5" s="1"/>
  <c r="V676" i="5"/>
  <c r="E676" i="5" s="1"/>
  <c r="V677" i="5"/>
  <c r="E677" i="5"/>
  <c r="V678" i="5"/>
  <c r="E678" i="5" s="1"/>
  <c r="V679" i="5"/>
  <c r="E679" i="5"/>
  <c r="V680" i="5"/>
  <c r="E680" i="5" s="1"/>
  <c r="V681" i="5"/>
  <c r="E681" i="5"/>
  <c r="V682" i="5"/>
  <c r="E682" i="5" s="1"/>
  <c r="V683" i="5"/>
  <c r="E683" i="5" s="1"/>
  <c r="V684" i="5"/>
  <c r="E684" i="5" s="1"/>
  <c r="V685" i="5"/>
  <c r="E685" i="5"/>
  <c r="V686" i="5"/>
  <c r="E686" i="5" s="1"/>
  <c r="V687" i="5"/>
  <c r="E687" i="5"/>
  <c r="V688" i="5"/>
  <c r="E688" i="5" s="1"/>
  <c r="V689" i="5"/>
  <c r="E689" i="5"/>
  <c r="V690" i="5"/>
  <c r="E690" i="5" s="1"/>
  <c r="V691" i="5"/>
  <c r="E691" i="5" s="1"/>
  <c r="V692" i="5"/>
  <c r="E692" i="5" s="1"/>
  <c r="V693" i="5"/>
  <c r="E693" i="5"/>
  <c r="V694" i="5"/>
  <c r="E694" i="5" s="1"/>
  <c r="V695" i="5"/>
  <c r="E695" i="5"/>
  <c r="V696" i="5"/>
  <c r="E696" i="5" s="1"/>
  <c r="V697" i="5"/>
  <c r="E697" i="5"/>
  <c r="V698" i="5"/>
  <c r="E698" i="5" s="1"/>
  <c r="V699" i="5"/>
  <c r="E699" i="5" s="1"/>
  <c r="V700" i="5"/>
  <c r="E700" i="5" s="1"/>
  <c r="V701" i="5"/>
  <c r="E701" i="5"/>
  <c r="V702" i="5"/>
  <c r="E702" i="5" s="1"/>
  <c r="V703" i="5"/>
  <c r="E703" i="5"/>
  <c r="V704" i="5"/>
  <c r="E704" i="5" s="1"/>
  <c r="V705" i="5"/>
  <c r="E705" i="5"/>
  <c r="V706" i="5"/>
  <c r="E706" i="5" s="1"/>
  <c r="V707" i="5"/>
  <c r="E707" i="5" s="1"/>
  <c r="V708" i="5"/>
  <c r="E708" i="5" s="1"/>
  <c r="V709" i="5"/>
  <c r="E709" i="5"/>
  <c r="V710" i="5"/>
  <c r="E710" i="5" s="1"/>
  <c r="V711" i="5"/>
  <c r="E711" i="5"/>
  <c r="V712" i="5"/>
  <c r="E712" i="5" s="1"/>
  <c r="V713" i="5"/>
  <c r="E713" i="5"/>
  <c r="V714" i="5"/>
  <c r="E714" i="5" s="1"/>
  <c r="V715" i="5"/>
  <c r="E715" i="5" s="1"/>
  <c r="V716" i="5"/>
  <c r="E716" i="5" s="1"/>
  <c r="V717" i="5"/>
  <c r="E717" i="5"/>
  <c r="V718" i="5"/>
  <c r="E718" i="5" s="1"/>
  <c r="V719" i="5"/>
  <c r="E719" i="5"/>
  <c r="V720" i="5"/>
  <c r="E720" i="5" s="1"/>
  <c r="V721" i="5"/>
  <c r="E721" i="5"/>
  <c r="V722" i="5"/>
  <c r="E722" i="5" s="1"/>
  <c r="V723" i="5"/>
  <c r="E723" i="5" s="1"/>
  <c r="V724" i="5"/>
  <c r="E724" i="5" s="1"/>
  <c r="V725" i="5"/>
  <c r="E725" i="5"/>
  <c r="V726" i="5"/>
  <c r="E726" i="5" s="1"/>
  <c r="V727" i="5"/>
  <c r="E727" i="5"/>
  <c r="V728" i="5"/>
  <c r="E728" i="5" s="1"/>
  <c r="V729" i="5"/>
  <c r="E729" i="5"/>
  <c r="V730" i="5"/>
  <c r="E730" i="5" s="1"/>
  <c r="V731" i="5"/>
  <c r="E731" i="5" s="1"/>
  <c r="V732" i="5"/>
  <c r="E732" i="5" s="1"/>
  <c r="V733" i="5"/>
  <c r="E733" i="5"/>
  <c r="V734" i="5"/>
  <c r="E734" i="5" s="1"/>
  <c r="V735" i="5"/>
  <c r="E735" i="5"/>
  <c r="V736" i="5"/>
  <c r="E736" i="5" s="1"/>
  <c r="V737" i="5"/>
  <c r="E737" i="5"/>
  <c r="V738" i="5"/>
  <c r="E738" i="5" s="1"/>
  <c r="V739" i="5"/>
  <c r="E739" i="5" s="1"/>
  <c r="V740" i="5"/>
  <c r="E740" i="5" s="1"/>
  <c r="V741" i="5"/>
  <c r="E741" i="5"/>
  <c r="V742" i="5"/>
  <c r="E742" i="5" s="1"/>
  <c r="V743" i="5"/>
  <c r="E743" i="5"/>
  <c r="V744" i="5"/>
  <c r="E744" i="5" s="1"/>
  <c r="V745" i="5"/>
  <c r="E745" i="5"/>
  <c r="V746" i="5"/>
  <c r="E746" i="5" s="1"/>
  <c r="V747" i="5"/>
  <c r="E747" i="5" s="1"/>
  <c r="V748" i="5"/>
  <c r="E748" i="5" s="1"/>
  <c r="V749" i="5"/>
  <c r="E749" i="5"/>
  <c r="V750" i="5"/>
  <c r="E750" i="5" s="1"/>
  <c r="V751" i="5"/>
  <c r="E751" i="5"/>
  <c r="V752" i="5"/>
  <c r="E752" i="5" s="1"/>
  <c r="V753" i="5"/>
  <c r="E753" i="5"/>
  <c r="V754" i="5"/>
  <c r="E754" i="5" s="1"/>
  <c r="V755" i="5"/>
  <c r="E755" i="5" s="1"/>
  <c r="V756" i="5"/>
  <c r="E756" i="5" s="1"/>
  <c r="V757" i="5"/>
  <c r="E757" i="5"/>
  <c r="V758" i="5"/>
  <c r="E758" i="5" s="1"/>
  <c r="V759" i="5"/>
  <c r="E759" i="5"/>
  <c r="V760" i="5"/>
  <c r="E760" i="5" s="1"/>
  <c r="V761" i="5"/>
  <c r="E761" i="5"/>
  <c r="V762" i="5"/>
  <c r="E762" i="5" s="1"/>
  <c r="V763" i="5"/>
  <c r="E763" i="5" s="1"/>
  <c r="V764" i="5"/>
  <c r="E764" i="5" s="1"/>
  <c r="V765" i="5"/>
  <c r="E765" i="5"/>
  <c r="V766" i="5"/>
  <c r="E766" i="5" s="1"/>
  <c r="V767" i="5"/>
  <c r="E767" i="5"/>
  <c r="V768" i="5"/>
  <c r="E768" i="5" s="1"/>
  <c r="V769" i="5"/>
  <c r="E769" i="5"/>
  <c r="V770" i="5"/>
  <c r="E770" i="5" s="1"/>
  <c r="V771" i="5"/>
  <c r="E771" i="5" s="1"/>
  <c r="V772" i="5"/>
  <c r="E772" i="5" s="1"/>
  <c r="V773" i="5"/>
  <c r="E773" i="5"/>
  <c r="V774" i="5"/>
  <c r="E774" i="5" s="1"/>
  <c r="V775" i="5"/>
  <c r="E775" i="5"/>
  <c r="V776" i="5"/>
  <c r="E776" i="5" s="1"/>
  <c r="V777" i="5"/>
  <c r="E777" i="5"/>
  <c r="V778" i="5"/>
  <c r="E778" i="5" s="1"/>
  <c r="V779" i="5"/>
  <c r="E779" i="5" s="1"/>
  <c r="V780" i="5"/>
  <c r="E780" i="5" s="1"/>
  <c r="V781" i="5"/>
  <c r="E781" i="5"/>
  <c r="V782" i="5"/>
  <c r="E782" i="5" s="1"/>
  <c r="V783" i="5"/>
  <c r="E783" i="5"/>
  <c r="V784" i="5"/>
  <c r="E784" i="5" s="1"/>
  <c r="V785" i="5"/>
  <c r="E785" i="5"/>
  <c r="V786" i="5"/>
  <c r="E786" i="5" s="1"/>
  <c r="V787" i="5"/>
  <c r="E787" i="5" s="1"/>
  <c r="V788" i="5"/>
  <c r="E788" i="5" s="1"/>
  <c r="V789" i="5"/>
  <c r="E789" i="5"/>
  <c r="V790" i="5"/>
  <c r="E790" i="5" s="1"/>
  <c r="V791" i="5"/>
  <c r="E791" i="5"/>
  <c r="V792" i="5"/>
  <c r="E792" i="5" s="1"/>
  <c r="V793" i="5"/>
  <c r="E793" i="5"/>
  <c r="V794" i="5"/>
  <c r="E794" i="5" s="1"/>
  <c r="V795" i="5"/>
  <c r="E795" i="5" s="1"/>
  <c r="V796" i="5"/>
  <c r="E796" i="5" s="1"/>
  <c r="V797" i="5"/>
  <c r="E797" i="5"/>
  <c r="V798" i="5"/>
  <c r="E798" i="5" s="1"/>
  <c r="V799" i="5"/>
  <c r="E799" i="5"/>
  <c r="V800" i="5"/>
  <c r="E800" i="5" s="1"/>
  <c r="V801" i="5"/>
  <c r="E801" i="5"/>
  <c r="V802" i="5"/>
  <c r="E802" i="5" s="1"/>
  <c r="V803" i="5"/>
  <c r="E803" i="5" s="1"/>
  <c r="V804" i="5"/>
  <c r="E804" i="5" s="1"/>
  <c r="V805" i="5"/>
  <c r="E805" i="5"/>
  <c r="V806" i="5"/>
  <c r="E806" i="5" s="1"/>
  <c r="V807" i="5"/>
  <c r="E807" i="5"/>
  <c r="V808" i="5"/>
  <c r="E808" i="5" s="1"/>
  <c r="V809" i="5"/>
  <c r="E809" i="5"/>
  <c r="V810" i="5"/>
  <c r="E810" i="5" s="1"/>
  <c r="V811" i="5"/>
  <c r="E811" i="5" s="1"/>
  <c r="V812" i="5"/>
  <c r="E812" i="5" s="1"/>
  <c r="V813" i="5"/>
  <c r="E813" i="5"/>
  <c r="V814" i="5"/>
  <c r="E814" i="5" s="1"/>
  <c r="V815" i="5"/>
  <c r="E815" i="5"/>
  <c r="V816" i="5"/>
  <c r="E816" i="5" s="1"/>
  <c r="V817" i="5"/>
  <c r="E817" i="5"/>
  <c r="V818" i="5"/>
  <c r="E818" i="5" s="1"/>
  <c r="V819" i="5"/>
  <c r="E819" i="5" s="1"/>
  <c r="V820" i="5"/>
  <c r="E820" i="5" s="1"/>
  <c r="V821" i="5"/>
  <c r="E821" i="5"/>
  <c r="V822" i="5"/>
  <c r="E822" i="5" s="1"/>
  <c r="V823" i="5"/>
  <c r="E823" i="5"/>
  <c r="V824" i="5"/>
  <c r="E824" i="5" s="1"/>
  <c r="V825" i="5"/>
  <c r="E825" i="5"/>
  <c r="V826" i="5"/>
  <c r="E826" i="5" s="1"/>
  <c r="V827" i="5"/>
  <c r="E827" i="5" s="1"/>
  <c r="V828" i="5"/>
  <c r="E828" i="5" s="1"/>
  <c r="V829" i="5"/>
  <c r="E829" i="5"/>
  <c r="V830" i="5"/>
  <c r="E830" i="5" s="1"/>
  <c r="V831" i="5"/>
  <c r="E831" i="5"/>
  <c r="V832" i="5"/>
  <c r="E832" i="5" s="1"/>
  <c r="V833" i="5"/>
  <c r="E833" i="5"/>
  <c r="V834" i="5"/>
  <c r="E834" i="5" s="1"/>
  <c r="V835" i="5"/>
  <c r="E835" i="5" s="1"/>
  <c r="V836" i="5"/>
  <c r="E836" i="5" s="1"/>
  <c r="V837" i="5"/>
  <c r="E837" i="5"/>
  <c r="V838" i="5"/>
  <c r="E838" i="5" s="1"/>
  <c r="V839" i="5"/>
  <c r="E839" i="5"/>
  <c r="V840" i="5"/>
  <c r="E840" i="5" s="1"/>
  <c r="V841" i="5"/>
  <c r="E841" i="5"/>
  <c r="V842" i="5"/>
  <c r="E842" i="5" s="1"/>
  <c r="V843" i="5"/>
  <c r="E843" i="5" s="1"/>
  <c r="V844" i="5"/>
  <c r="E844" i="5" s="1"/>
  <c r="V845" i="5"/>
  <c r="E845" i="5"/>
  <c r="V846" i="5"/>
  <c r="E846" i="5" s="1"/>
  <c r="V847" i="5"/>
  <c r="E847" i="5"/>
  <c r="V848" i="5"/>
  <c r="E848" i="5" s="1"/>
  <c r="V849" i="5"/>
  <c r="E849" i="5"/>
  <c r="V850" i="5"/>
  <c r="E850" i="5" s="1"/>
  <c r="V851" i="5"/>
  <c r="E851" i="5" s="1"/>
  <c r="V852" i="5"/>
  <c r="E852" i="5" s="1"/>
  <c r="V853" i="5"/>
  <c r="E853" i="5"/>
  <c r="V854" i="5"/>
  <c r="E854" i="5" s="1"/>
  <c r="V855" i="5"/>
  <c r="E855" i="5"/>
  <c r="V856" i="5"/>
  <c r="E856" i="5" s="1"/>
  <c r="V857" i="5"/>
  <c r="E857" i="5"/>
  <c r="V858" i="5"/>
  <c r="E858" i="5" s="1"/>
  <c r="V859" i="5"/>
  <c r="E859" i="5" s="1"/>
  <c r="V860" i="5"/>
  <c r="E860" i="5" s="1"/>
  <c r="V861" i="5"/>
  <c r="E861" i="5"/>
  <c r="V862" i="5"/>
  <c r="E862" i="5" s="1"/>
  <c r="V863" i="5"/>
  <c r="E863" i="5"/>
  <c r="V864" i="5"/>
  <c r="E864" i="5" s="1"/>
  <c r="V865" i="5"/>
  <c r="E865" i="5"/>
  <c r="V866" i="5"/>
  <c r="E866" i="5" s="1"/>
  <c r="V867" i="5"/>
  <c r="E867" i="5" s="1"/>
  <c r="V868" i="5"/>
  <c r="E868" i="5" s="1"/>
  <c r="V869" i="5"/>
  <c r="E869" i="5"/>
  <c r="V870" i="5"/>
  <c r="E870" i="5" s="1"/>
  <c r="V871" i="5"/>
  <c r="E871" i="5"/>
  <c r="V872" i="5"/>
  <c r="E872" i="5" s="1"/>
  <c r="V873" i="5"/>
  <c r="E873" i="5"/>
  <c r="V874" i="5"/>
  <c r="E874" i="5" s="1"/>
  <c r="V875" i="5"/>
  <c r="E875" i="5" s="1"/>
  <c r="V876" i="5"/>
  <c r="E876" i="5" s="1"/>
  <c r="V877" i="5"/>
  <c r="E877" i="5"/>
  <c r="V878" i="5"/>
  <c r="E878" i="5" s="1"/>
  <c r="V879" i="5"/>
  <c r="E879" i="5"/>
  <c r="V880" i="5"/>
  <c r="E880" i="5" s="1"/>
  <c r="V881" i="5"/>
  <c r="E881" i="5"/>
  <c r="V882" i="5"/>
  <c r="E882" i="5" s="1"/>
  <c r="V883" i="5"/>
  <c r="E883" i="5" s="1"/>
  <c r="V884" i="5"/>
  <c r="E884" i="5" s="1"/>
  <c r="V885" i="5"/>
  <c r="E885" i="5"/>
  <c r="V886" i="5"/>
  <c r="E886" i="5" s="1"/>
  <c r="V887" i="5"/>
  <c r="E887" i="5"/>
  <c r="V888" i="5"/>
  <c r="E888" i="5" s="1"/>
  <c r="V889" i="5"/>
  <c r="E889" i="5"/>
  <c r="V890" i="5"/>
  <c r="E890" i="5" s="1"/>
  <c r="V891" i="5"/>
  <c r="E891" i="5" s="1"/>
  <c r="V892" i="5"/>
  <c r="E892" i="5" s="1"/>
  <c r="V893" i="5"/>
  <c r="E893" i="5"/>
  <c r="V894" i="5"/>
  <c r="E894" i="5" s="1"/>
  <c r="V895" i="5"/>
  <c r="E895" i="5"/>
  <c r="V896" i="5"/>
  <c r="E896" i="5" s="1"/>
  <c r="V897" i="5"/>
  <c r="E897" i="5"/>
  <c r="V898" i="5"/>
  <c r="E898" i="5" s="1"/>
  <c r="V899" i="5"/>
  <c r="E899" i="5" s="1"/>
  <c r="V900" i="5"/>
  <c r="E900" i="5" s="1"/>
  <c r="V901" i="5"/>
  <c r="E901" i="5"/>
  <c r="V902" i="5"/>
  <c r="E902" i="5" s="1"/>
  <c r="V903" i="5"/>
  <c r="E903" i="5"/>
  <c r="V904" i="5"/>
  <c r="E904" i="5" s="1"/>
  <c r="V905" i="5"/>
  <c r="E905" i="5"/>
  <c r="V906" i="5"/>
  <c r="E906" i="5" s="1"/>
  <c r="V907" i="5"/>
  <c r="E907" i="5" s="1"/>
  <c r="V908" i="5"/>
  <c r="E908" i="5" s="1"/>
  <c r="V909" i="5"/>
  <c r="E909" i="5"/>
  <c r="V910" i="5"/>
  <c r="E910" i="5" s="1"/>
  <c r="V911" i="5"/>
  <c r="E911" i="5"/>
  <c r="V912" i="5"/>
  <c r="E912" i="5" s="1"/>
  <c r="V913" i="5"/>
  <c r="E913" i="5"/>
  <c r="V914" i="5"/>
  <c r="E914" i="5" s="1"/>
  <c r="V915" i="5"/>
  <c r="E915" i="5" s="1"/>
  <c r="V916" i="5"/>
  <c r="E916" i="5" s="1"/>
  <c r="V917" i="5"/>
  <c r="E917" i="5"/>
  <c r="V918" i="5"/>
  <c r="E918" i="5" s="1"/>
  <c r="V919" i="5"/>
  <c r="E919" i="5"/>
  <c r="V920" i="5"/>
  <c r="E920" i="5" s="1"/>
  <c r="V921" i="5"/>
  <c r="E921" i="5"/>
  <c r="V922" i="5"/>
  <c r="E922" i="5" s="1"/>
  <c r="V923" i="5"/>
  <c r="E923" i="5" s="1"/>
  <c r="V924" i="5"/>
  <c r="E924" i="5" s="1"/>
  <c r="V925" i="5"/>
  <c r="E925" i="5"/>
  <c r="V926" i="5"/>
  <c r="E926" i="5" s="1"/>
  <c r="V927" i="5"/>
  <c r="E927" i="5"/>
  <c r="V928" i="5"/>
  <c r="E928" i="5" s="1"/>
  <c r="V929" i="5"/>
  <c r="E929" i="5"/>
  <c r="V930" i="5"/>
  <c r="E930" i="5" s="1"/>
  <c r="V931" i="5"/>
  <c r="E931" i="5" s="1"/>
  <c r="V932" i="5"/>
  <c r="E932" i="5" s="1"/>
  <c r="V933" i="5"/>
  <c r="E933" i="5"/>
  <c r="V934" i="5"/>
  <c r="E934" i="5" s="1"/>
  <c r="V935" i="5"/>
  <c r="E935" i="5"/>
  <c r="V936" i="5"/>
  <c r="E936" i="5" s="1"/>
  <c r="V937" i="5"/>
  <c r="E937" i="5"/>
  <c r="V938" i="5"/>
  <c r="E938" i="5" s="1"/>
  <c r="V939" i="5"/>
  <c r="E939" i="5" s="1"/>
  <c r="V940" i="5"/>
  <c r="E940" i="5" s="1"/>
  <c r="V941" i="5"/>
  <c r="E941" i="5"/>
  <c r="V942" i="5"/>
  <c r="E942" i="5" s="1"/>
  <c r="V943" i="5"/>
  <c r="E943" i="5"/>
  <c r="V944" i="5"/>
  <c r="E944" i="5" s="1"/>
  <c r="V945" i="5"/>
  <c r="E945" i="5"/>
  <c r="V946" i="5"/>
  <c r="E946" i="5" s="1"/>
  <c r="V947" i="5"/>
  <c r="E947" i="5" s="1"/>
  <c r="V948" i="5"/>
  <c r="E948" i="5" s="1"/>
  <c r="V949" i="5"/>
  <c r="E949" i="5"/>
  <c r="V950" i="5"/>
  <c r="E950" i="5" s="1"/>
  <c r="V951" i="5"/>
  <c r="E951" i="5"/>
  <c r="V952" i="5"/>
  <c r="E952" i="5" s="1"/>
  <c r="V953" i="5"/>
  <c r="E953" i="5"/>
  <c r="V954" i="5"/>
  <c r="E954" i="5" s="1"/>
  <c r="V955" i="5"/>
  <c r="E955" i="5" s="1"/>
  <c r="V956" i="5"/>
  <c r="E956" i="5" s="1"/>
  <c r="V957" i="5"/>
  <c r="E957" i="5"/>
  <c r="V958" i="5"/>
  <c r="E958" i="5" s="1"/>
  <c r="V959" i="5"/>
  <c r="E959" i="5"/>
  <c r="V960" i="5"/>
  <c r="E960" i="5" s="1"/>
  <c r="V961" i="5"/>
  <c r="E961" i="5"/>
  <c r="V962" i="5"/>
  <c r="E962" i="5" s="1"/>
  <c r="V963" i="5"/>
  <c r="E963" i="5" s="1"/>
  <c r="V964" i="5"/>
  <c r="E964" i="5" s="1"/>
  <c r="V965" i="5"/>
  <c r="E965" i="5"/>
  <c r="V966" i="5"/>
  <c r="E966" i="5" s="1"/>
  <c r="V967" i="5"/>
  <c r="E967" i="5"/>
  <c r="V968" i="5"/>
  <c r="E968" i="5" s="1"/>
  <c r="V969" i="5"/>
  <c r="E969" i="5"/>
  <c r="V970" i="5"/>
  <c r="E970" i="5" s="1"/>
  <c r="V971" i="5"/>
  <c r="E971" i="5" s="1"/>
  <c r="V972" i="5"/>
  <c r="E972" i="5" s="1"/>
  <c r="V973" i="5"/>
  <c r="E973" i="5"/>
  <c r="V974" i="5"/>
  <c r="E974" i="5" s="1"/>
  <c r="V975" i="5"/>
  <c r="E975" i="5"/>
  <c r="V976" i="5"/>
  <c r="E976" i="5" s="1"/>
  <c r="V977" i="5"/>
  <c r="E977" i="5"/>
  <c r="V978" i="5"/>
  <c r="E978" i="5" s="1"/>
  <c r="V979" i="5"/>
  <c r="E979" i="5" s="1"/>
  <c r="V980" i="5"/>
  <c r="E980" i="5" s="1"/>
  <c r="V981" i="5"/>
  <c r="E981" i="5"/>
  <c r="V982" i="5"/>
  <c r="E982" i="5" s="1"/>
  <c r="V983" i="5"/>
  <c r="E983" i="5"/>
  <c r="V984" i="5"/>
  <c r="E984" i="5" s="1"/>
  <c r="V985" i="5"/>
  <c r="E985" i="5"/>
  <c r="V986" i="5"/>
  <c r="E986" i="5" s="1"/>
  <c r="V987" i="5"/>
  <c r="E987" i="5" s="1"/>
  <c r="V988" i="5"/>
  <c r="E988" i="5" s="1"/>
  <c r="V989" i="5"/>
  <c r="E989" i="5"/>
  <c r="V990" i="5"/>
  <c r="E990" i="5" s="1"/>
  <c r="V991" i="5"/>
  <c r="E991" i="5"/>
  <c r="V992" i="5"/>
  <c r="E992" i="5" s="1"/>
  <c r="V993" i="5"/>
  <c r="E993" i="5"/>
  <c r="V994" i="5"/>
  <c r="E994" i="5" s="1"/>
  <c r="V995" i="5"/>
  <c r="E995" i="5" s="1"/>
  <c r="V996" i="5"/>
  <c r="E996" i="5" s="1"/>
  <c r="V997" i="5"/>
  <c r="E997" i="5"/>
  <c r="V998" i="5"/>
  <c r="E998" i="5" s="1"/>
  <c r="V999" i="5"/>
  <c r="E999" i="5"/>
  <c r="V1000" i="5"/>
  <c r="E1000" i="5" s="1"/>
  <c r="V1001" i="5"/>
  <c r="E1001" i="5"/>
  <c r="V1002" i="5"/>
  <c r="E1002" i="5" s="1"/>
  <c r="V1003" i="5"/>
  <c r="E1003" i="5" s="1"/>
  <c r="V1004" i="5"/>
  <c r="E1004" i="5" s="1"/>
  <c r="V1005" i="5"/>
  <c r="E1005" i="5"/>
  <c r="V1006" i="5"/>
  <c r="E1006" i="5" s="1"/>
  <c r="V1007" i="5"/>
  <c r="E1007" i="5"/>
  <c r="V1008" i="5"/>
  <c r="E1008" i="5" s="1"/>
  <c r="V1009" i="5"/>
  <c r="E1009" i="5"/>
  <c r="V1010" i="5"/>
  <c r="E1010" i="5" s="1"/>
  <c r="V1011" i="5"/>
  <c r="E1011" i="5" s="1"/>
  <c r="V1012" i="5"/>
  <c r="E1012" i="5" s="1"/>
  <c r="V1013" i="5"/>
  <c r="E1013" i="5"/>
  <c r="V1014" i="5"/>
  <c r="E1014" i="5" s="1"/>
  <c r="V1015" i="5"/>
  <c r="E1015" i="5"/>
  <c r="V1016" i="5"/>
  <c r="E1016" i="5" s="1"/>
  <c r="V1017" i="5"/>
  <c r="E1017" i="5"/>
  <c r="V1018" i="5"/>
  <c r="E1018" i="5" s="1"/>
  <c r="V1019" i="5"/>
  <c r="E1019" i="5" s="1"/>
  <c r="V1020" i="5"/>
  <c r="E1020" i="5" s="1"/>
  <c r="V1021" i="5"/>
  <c r="E1021" i="5"/>
  <c r="V1022" i="5"/>
  <c r="E1022" i="5" s="1"/>
  <c r="V1023" i="5"/>
  <c r="E1023" i="5"/>
  <c r="V1024" i="5"/>
  <c r="E1024" i="5" s="1"/>
  <c r="V1025" i="5"/>
  <c r="E1025" i="5"/>
  <c r="V1026" i="5"/>
  <c r="E1026" i="5" s="1"/>
  <c r="V1027" i="5"/>
  <c r="E1027" i="5" s="1"/>
  <c r="V1028" i="5"/>
  <c r="E1028" i="5" s="1"/>
  <c r="V1029" i="5"/>
  <c r="E1029" i="5"/>
  <c r="V1030" i="5"/>
  <c r="E1030" i="5" s="1"/>
  <c r="V1031" i="5"/>
  <c r="E1031" i="5"/>
  <c r="V1032" i="5"/>
  <c r="E1032" i="5" s="1"/>
  <c r="V1033" i="5"/>
  <c r="E1033" i="5"/>
  <c r="V1034" i="5"/>
  <c r="E1034" i="5" s="1"/>
  <c r="V1035" i="5"/>
  <c r="E1035" i="5" s="1"/>
  <c r="V1036" i="5"/>
  <c r="E1036" i="5" s="1"/>
  <c r="V1037" i="5"/>
  <c r="E1037" i="5"/>
  <c r="V1038" i="5"/>
  <c r="E1038" i="5" s="1"/>
  <c r="V1039" i="5"/>
  <c r="E1039" i="5"/>
  <c r="V1040" i="5"/>
  <c r="E1040" i="5" s="1"/>
  <c r="V1041" i="5"/>
  <c r="E1041" i="5"/>
  <c r="V1042" i="5"/>
  <c r="E1042" i="5" s="1"/>
  <c r="V1043" i="5"/>
  <c r="E1043" i="5" s="1"/>
  <c r="V1044" i="5"/>
  <c r="E1044" i="5" s="1"/>
  <c r="V1045" i="5"/>
  <c r="E1045" i="5"/>
  <c r="V1046" i="5"/>
  <c r="E1046" i="5" s="1"/>
  <c r="V1047" i="5"/>
  <c r="E1047" i="5"/>
  <c r="V1048" i="5"/>
  <c r="E1048" i="5" s="1"/>
  <c r="V1049" i="5"/>
  <c r="E1049" i="5"/>
  <c r="V1050" i="5"/>
  <c r="E1050" i="5" s="1"/>
  <c r="V1051" i="5"/>
  <c r="E1051" i="5" s="1"/>
  <c r="V1052" i="5"/>
  <c r="E1052" i="5" s="1"/>
  <c r="V1053" i="5"/>
  <c r="E1053" i="5"/>
  <c r="V1054" i="5"/>
  <c r="E1054" i="5" s="1"/>
  <c r="V1055" i="5"/>
  <c r="E1055" i="5"/>
  <c r="V1056" i="5"/>
  <c r="E1056" i="5" s="1"/>
  <c r="V1057" i="5"/>
  <c r="E1057" i="5"/>
  <c r="V1058" i="5"/>
  <c r="E1058" i="5" s="1"/>
  <c r="V1059" i="5"/>
  <c r="E1059" i="5" s="1"/>
  <c r="V1060" i="5"/>
  <c r="E1060" i="5" s="1"/>
  <c r="V1061" i="5"/>
  <c r="E1061" i="5"/>
  <c r="V1062" i="5"/>
  <c r="E1062" i="5" s="1"/>
  <c r="V1063" i="5"/>
  <c r="E1063" i="5"/>
  <c r="V1064" i="5"/>
  <c r="E1064" i="5" s="1"/>
  <c r="V1065" i="5"/>
  <c r="E1065" i="5"/>
  <c r="V1066" i="5"/>
  <c r="E1066" i="5" s="1"/>
  <c r="V1067" i="5"/>
  <c r="E1067" i="5" s="1"/>
  <c r="V1068" i="5"/>
  <c r="E1068" i="5" s="1"/>
  <c r="V1069" i="5"/>
  <c r="E1069" i="5"/>
  <c r="V1070" i="5"/>
  <c r="E1070" i="5" s="1"/>
  <c r="V1071" i="5"/>
  <c r="E1071" i="5"/>
  <c r="V1072" i="5"/>
  <c r="E1072" i="5" s="1"/>
  <c r="V1073" i="5"/>
  <c r="E1073" i="5"/>
  <c r="V1074" i="5"/>
  <c r="E1074" i="5" s="1"/>
  <c r="V1075" i="5"/>
  <c r="E1075" i="5" s="1"/>
  <c r="V1076" i="5"/>
  <c r="E1076" i="5" s="1"/>
  <c r="V1077" i="5"/>
  <c r="E1077" i="5"/>
  <c r="V1078" i="5"/>
  <c r="E1078" i="5" s="1"/>
  <c r="V1079" i="5"/>
  <c r="E1079" i="5"/>
  <c r="V1080" i="5"/>
  <c r="E1080" i="5" s="1"/>
  <c r="V1081" i="5"/>
  <c r="E1081" i="5"/>
  <c r="V1082" i="5"/>
  <c r="E1082" i="5" s="1"/>
  <c r="V1083" i="5"/>
  <c r="E1083" i="5" s="1"/>
  <c r="V1084" i="5"/>
  <c r="E1084" i="5" s="1"/>
  <c r="V1085" i="5"/>
  <c r="E1085" i="5"/>
  <c r="V1086" i="5"/>
  <c r="E1086" i="5" s="1"/>
  <c r="V1087" i="5"/>
  <c r="E1087" i="5"/>
  <c r="V1088" i="5"/>
  <c r="E1088" i="5" s="1"/>
  <c r="V1089" i="5"/>
  <c r="E1089" i="5"/>
  <c r="V1090" i="5"/>
  <c r="E1090" i="5" s="1"/>
  <c r="V1091" i="5"/>
  <c r="E1091" i="5" s="1"/>
  <c r="V1092" i="5"/>
  <c r="E1092" i="5" s="1"/>
  <c r="V1093" i="5"/>
  <c r="E1093" i="5"/>
  <c r="V1094" i="5"/>
  <c r="E1094" i="5" s="1"/>
  <c r="V1095" i="5"/>
  <c r="E1095" i="5"/>
  <c r="V1096" i="5"/>
  <c r="E1096" i="5" s="1"/>
  <c r="V1097" i="5"/>
  <c r="E1097" i="5"/>
  <c r="V1098" i="5"/>
  <c r="E1098" i="5" s="1"/>
  <c r="V1099" i="5"/>
  <c r="E1099" i="5" s="1"/>
  <c r="V1100" i="5"/>
  <c r="E1100" i="5" s="1"/>
  <c r="V1101" i="5"/>
  <c r="E1101" i="5"/>
  <c r="V1102" i="5"/>
  <c r="E1102" i="5" s="1"/>
  <c r="V1103" i="5"/>
  <c r="E1103" i="5"/>
  <c r="V1104" i="5"/>
  <c r="E1104" i="5" s="1"/>
  <c r="V1105" i="5"/>
  <c r="E1105" i="5"/>
  <c r="V1106" i="5"/>
  <c r="E1106" i="5" s="1"/>
  <c r="V1107" i="5"/>
  <c r="E1107" i="5" s="1"/>
  <c r="V1108" i="5"/>
  <c r="E1108" i="5" s="1"/>
  <c r="V1109" i="5"/>
  <c r="E1109" i="5"/>
  <c r="V1110" i="5"/>
  <c r="E1110" i="5" s="1"/>
  <c r="V1111" i="5"/>
  <c r="E1111" i="5"/>
  <c r="V1112" i="5"/>
  <c r="E1112" i="5" s="1"/>
  <c r="V1113" i="5"/>
  <c r="E1113" i="5"/>
  <c r="V1114" i="5"/>
  <c r="E1114" i="5" s="1"/>
  <c r="V1115" i="5"/>
  <c r="E1115" i="5" s="1"/>
  <c r="V1116" i="5"/>
  <c r="E1116" i="5" s="1"/>
  <c r="V1117" i="5"/>
  <c r="E1117" i="5"/>
  <c r="V1118" i="5"/>
  <c r="E1118" i="5" s="1"/>
  <c r="V1119" i="5"/>
  <c r="E1119" i="5"/>
  <c r="V1120" i="5"/>
  <c r="E1120" i="5" s="1"/>
  <c r="V1121" i="5"/>
  <c r="E1121" i="5"/>
  <c r="V1122" i="5"/>
  <c r="E1122" i="5" s="1"/>
  <c r="V1123" i="5"/>
  <c r="E1123" i="5" s="1"/>
  <c r="V1124" i="5"/>
  <c r="E1124" i="5" s="1"/>
  <c r="V1125" i="5"/>
  <c r="E1125" i="5"/>
  <c r="V1126" i="5"/>
  <c r="E1126" i="5" s="1"/>
  <c r="V1127" i="5"/>
  <c r="E1127" i="5"/>
  <c r="V1128" i="5"/>
  <c r="E1128" i="5" s="1"/>
  <c r="V1129" i="5"/>
  <c r="E1129" i="5"/>
  <c r="V1130" i="5"/>
  <c r="E1130" i="5" s="1"/>
  <c r="V1131" i="5"/>
  <c r="E1131" i="5" s="1"/>
  <c r="V1132" i="5"/>
  <c r="E1132" i="5" s="1"/>
  <c r="V1133" i="5"/>
  <c r="E1133" i="5"/>
  <c r="V1134" i="5"/>
  <c r="E1134" i="5" s="1"/>
  <c r="V1135" i="5"/>
  <c r="E1135" i="5"/>
  <c r="V1136" i="5"/>
  <c r="E1136" i="5" s="1"/>
  <c r="V1137" i="5"/>
  <c r="E1137" i="5"/>
  <c r="V1138" i="5"/>
  <c r="E1138" i="5" s="1"/>
  <c r="V1139" i="5"/>
  <c r="E1139" i="5" s="1"/>
  <c r="V1140" i="5"/>
  <c r="E1140" i="5" s="1"/>
  <c r="V1141" i="5"/>
  <c r="E1141" i="5"/>
  <c r="V1142" i="5"/>
  <c r="E1142" i="5" s="1"/>
  <c r="V1143" i="5"/>
  <c r="E1143" i="5"/>
  <c r="V1144" i="5"/>
  <c r="E1144" i="5" s="1"/>
  <c r="V1145" i="5"/>
  <c r="E1145" i="5"/>
  <c r="V1146" i="5"/>
  <c r="E1146" i="5" s="1"/>
  <c r="V1147" i="5"/>
  <c r="E1147" i="5" s="1"/>
  <c r="V1148" i="5"/>
  <c r="E1148" i="5" s="1"/>
  <c r="V1149" i="5"/>
  <c r="E1149" i="5"/>
  <c r="V1150" i="5"/>
  <c r="E1150" i="5" s="1"/>
  <c r="V1151" i="5"/>
  <c r="E1151" i="5"/>
  <c r="V1152" i="5"/>
  <c r="E1152" i="5" s="1"/>
  <c r="V1153" i="5"/>
  <c r="E1153" i="5"/>
  <c r="V1154" i="5"/>
  <c r="E1154" i="5" s="1"/>
  <c r="V1155" i="5"/>
  <c r="E1155" i="5" s="1"/>
  <c r="V1156" i="5"/>
  <c r="E1156" i="5" s="1"/>
  <c r="V1157" i="5"/>
  <c r="E1157" i="5"/>
  <c r="V1158" i="5"/>
  <c r="E1158" i="5" s="1"/>
  <c r="V1159" i="5"/>
  <c r="E1159" i="5"/>
  <c r="V1160" i="5"/>
  <c r="E1160" i="5" s="1"/>
  <c r="V1161" i="5"/>
  <c r="E1161" i="5"/>
  <c r="V1162" i="5"/>
  <c r="E1162" i="5" s="1"/>
  <c r="V1163" i="5"/>
  <c r="E1163" i="5" s="1"/>
  <c r="V1164" i="5"/>
  <c r="E1164" i="5" s="1"/>
  <c r="V1165" i="5"/>
  <c r="E1165" i="5"/>
  <c r="V1166" i="5"/>
  <c r="E1166" i="5" s="1"/>
  <c r="V1167" i="5"/>
  <c r="E1167" i="5"/>
  <c r="V1168" i="5"/>
  <c r="E1168" i="5" s="1"/>
  <c r="V1169" i="5"/>
  <c r="E1169" i="5"/>
  <c r="V1170" i="5"/>
  <c r="E1170" i="5" s="1"/>
  <c r="V1171" i="5"/>
  <c r="E1171" i="5" s="1"/>
  <c r="V1172" i="5"/>
  <c r="E1172" i="5" s="1"/>
  <c r="V1173" i="5"/>
  <c r="E1173" i="5"/>
  <c r="V1174" i="5"/>
  <c r="E1174" i="5" s="1"/>
  <c r="V1175" i="5"/>
  <c r="E1175" i="5"/>
  <c r="V1176" i="5"/>
  <c r="E1176" i="5" s="1"/>
  <c r="V1177" i="5"/>
  <c r="E1177" i="5"/>
  <c r="V1178" i="5"/>
  <c r="E1178" i="5" s="1"/>
  <c r="V1179" i="5"/>
  <c r="E1179" i="5" s="1"/>
  <c r="V1180" i="5"/>
  <c r="E1180" i="5" s="1"/>
  <c r="V1181" i="5"/>
  <c r="E1181" i="5"/>
  <c r="V1182" i="5"/>
  <c r="E1182" i="5" s="1"/>
  <c r="V1183" i="5"/>
  <c r="E1183" i="5"/>
  <c r="V1184" i="5"/>
  <c r="E1184" i="5" s="1"/>
  <c r="V1185" i="5"/>
  <c r="E1185" i="5"/>
  <c r="V1186" i="5"/>
  <c r="E1186" i="5" s="1"/>
  <c r="V1187" i="5"/>
  <c r="E1187" i="5" s="1"/>
  <c r="V1188" i="5"/>
  <c r="E1188" i="5" s="1"/>
  <c r="V1189" i="5"/>
  <c r="E1189" i="5"/>
  <c r="V1190" i="5"/>
  <c r="E1190" i="5" s="1"/>
  <c r="V1191" i="5"/>
  <c r="E1191" i="5"/>
  <c r="V1192" i="5"/>
  <c r="E1192" i="5" s="1"/>
  <c r="V1193" i="5"/>
  <c r="E1193" i="5"/>
  <c r="V1194" i="5"/>
  <c r="E1194" i="5" s="1"/>
  <c r="V1195" i="5"/>
  <c r="E1195" i="5" s="1"/>
  <c r="V1196" i="5"/>
  <c r="E1196" i="5" s="1"/>
  <c r="V1197" i="5"/>
  <c r="E1197" i="5"/>
  <c r="V1198" i="5"/>
  <c r="E1198" i="5" s="1"/>
  <c r="V1199" i="5"/>
  <c r="E1199" i="5"/>
  <c r="V1200" i="5"/>
  <c r="E1200" i="5" s="1"/>
  <c r="V1201" i="5"/>
  <c r="E1201" i="5"/>
  <c r="V1202" i="5"/>
  <c r="E1202" i="5" s="1"/>
  <c r="V1203" i="5"/>
  <c r="E1203" i="5" s="1"/>
  <c r="V1204" i="5"/>
  <c r="E1204" i="5" s="1"/>
  <c r="V1205" i="5"/>
  <c r="E1205" i="5"/>
  <c r="V1206" i="5"/>
  <c r="E1206" i="5" s="1"/>
  <c r="V1207" i="5"/>
  <c r="E1207" i="5"/>
  <c r="V1208" i="5"/>
  <c r="E1208" i="5" s="1"/>
  <c r="V1209" i="5"/>
  <c r="E1209" i="5"/>
  <c r="V1210" i="5"/>
  <c r="E1210" i="5" s="1"/>
  <c r="V1211" i="5"/>
  <c r="E1211" i="5" s="1"/>
  <c r="V1212" i="5"/>
  <c r="E1212" i="5" s="1"/>
  <c r="V1213" i="5"/>
  <c r="E1213" i="5"/>
  <c r="V1214" i="5"/>
  <c r="E1214" i="5" s="1"/>
  <c r="V1215" i="5"/>
  <c r="E1215" i="5"/>
  <c r="V1216" i="5"/>
  <c r="E1216" i="5" s="1"/>
  <c r="V1217" i="5"/>
  <c r="E1217" i="5"/>
  <c r="V1218" i="5"/>
  <c r="E1218" i="5" s="1"/>
  <c r="V1219" i="5"/>
  <c r="E1219" i="5" s="1"/>
  <c r="V1220" i="5"/>
  <c r="E1220" i="5" s="1"/>
  <c r="V1221" i="5"/>
  <c r="E1221" i="5"/>
  <c r="V1222" i="5"/>
  <c r="E1222" i="5" s="1"/>
  <c r="V1223" i="5"/>
  <c r="E1223" i="5"/>
  <c r="V1224" i="5"/>
  <c r="E1224" i="5" s="1"/>
  <c r="V1225" i="5"/>
  <c r="E1225" i="5"/>
  <c r="V1226" i="5"/>
  <c r="E1226" i="5" s="1"/>
  <c r="V1227" i="5"/>
  <c r="E1227" i="5" s="1"/>
  <c r="V1228" i="5"/>
  <c r="E1228" i="5" s="1"/>
  <c r="V1229" i="5"/>
  <c r="E1229" i="5"/>
  <c r="V1230" i="5"/>
  <c r="E1230" i="5" s="1"/>
  <c r="V1231" i="5"/>
  <c r="E1231" i="5"/>
  <c r="V1232" i="5"/>
  <c r="E1232" i="5" s="1"/>
  <c r="V1233" i="5"/>
  <c r="E1233" i="5"/>
  <c r="V1234" i="5"/>
  <c r="E1234" i="5" s="1"/>
  <c r="V1235" i="5"/>
  <c r="E1235" i="5" s="1"/>
  <c r="V1236" i="5"/>
  <c r="E1236" i="5" s="1"/>
  <c r="V1237" i="5"/>
  <c r="E1237" i="5"/>
  <c r="V1238" i="5"/>
  <c r="E1238" i="5" s="1"/>
  <c r="V1239" i="5"/>
  <c r="E1239" i="5"/>
  <c r="V1240" i="5"/>
  <c r="E1240" i="5" s="1"/>
  <c r="V1241" i="5"/>
  <c r="E1241" i="5"/>
  <c r="V1242" i="5"/>
  <c r="E1242" i="5" s="1"/>
  <c r="V1243" i="5"/>
  <c r="E1243" i="5" s="1"/>
  <c r="V1244" i="5"/>
  <c r="E1244" i="5" s="1"/>
  <c r="V1245" i="5"/>
  <c r="E1245" i="5"/>
  <c r="V1246" i="5"/>
  <c r="E1246" i="5" s="1"/>
  <c r="V1247" i="5"/>
  <c r="E1247" i="5"/>
  <c r="V1248" i="5"/>
  <c r="E1248" i="5" s="1"/>
  <c r="V1249" i="5"/>
  <c r="E1249" i="5"/>
  <c r="V1250" i="5"/>
  <c r="E1250" i="5" s="1"/>
  <c r="V1251" i="5"/>
  <c r="E1251" i="5" s="1"/>
  <c r="V1252" i="5"/>
  <c r="E1252" i="5" s="1"/>
  <c r="V1253" i="5"/>
  <c r="E1253" i="5"/>
  <c r="V1254" i="5"/>
  <c r="E1254" i="5" s="1"/>
  <c r="V1255" i="5"/>
  <c r="E1255" i="5"/>
  <c r="V1256" i="5"/>
  <c r="E1256" i="5" s="1"/>
  <c r="V1257" i="5"/>
  <c r="E1257" i="5"/>
  <c r="V1258" i="5"/>
  <c r="E1258" i="5" s="1"/>
  <c r="V1259" i="5"/>
  <c r="E1259" i="5" s="1"/>
  <c r="V1260" i="5"/>
  <c r="E1260" i="5" s="1"/>
  <c r="V1261" i="5"/>
  <c r="E1261" i="5"/>
  <c r="V1262" i="5"/>
  <c r="E1262" i="5" s="1"/>
  <c r="V1263" i="5"/>
  <c r="E1263" i="5"/>
  <c r="V1264" i="5"/>
  <c r="E1264" i="5" s="1"/>
  <c r="V1265" i="5"/>
  <c r="E1265" i="5"/>
  <c r="V1266" i="5"/>
  <c r="E1266" i="5" s="1"/>
  <c r="V1267" i="5"/>
  <c r="E1267" i="5" s="1"/>
  <c r="V1268" i="5"/>
  <c r="E1268" i="5" s="1"/>
  <c r="V1269" i="5"/>
  <c r="E1269" i="5"/>
  <c r="V1270" i="5"/>
  <c r="E1270" i="5" s="1"/>
  <c r="V1271" i="5"/>
  <c r="E1271" i="5"/>
  <c r="V1272" i="5"/>
  <c r="E1272" i="5" s="1"/>
  <c r="V1273" i="5"/>
  <c r="E1273" i="5"/>
  <c r="V1274" i="5"/>
  <c r="E1274" i="5" s="1"/>
  <c r="V1275" i="5"/>
  <c r="E1275" i="5" s="1"/>
  <c r="V1276" i="5"/>
  <c r="E1276" i="5" s="1"/>
  <c r="V1277" i="5"/>
  <c r="E1277" i="5"/>
  <c r="V1278" i="5"/>
  <c r="E1278" i="5" s="1"/>
  <c r="V1279" i="5"/>
  <c r="E1279" i="5"/>
  <c r="V1280" i="5"/>
  <c r="E1280" i="5" s="1"/>
  <c r="V1281" i="5"/>
  <c r="E1281" i="5"/>
  <c r="V1282" i="5"/>
  <c r="E1282" i="5" s="1"/>
  <c r="V1283" i="5"/>
  <c r="E1283" i="5" s="1"/>
  <c r="V1284" i="5"/>
  <c r="E1284" i="5" s="1"/>
  <c r="V1285" i="5"/>
  <c r="E1285" i="5"/>
  <c r="V1286" i="5"/>
  <c r="E1286" i="5" s="1"/>
  <c r="V1287" i="5"/>
  <c r="E1287" i="5"/>
  <c r="V1288" i="5"/>
  <c r="E1288" i="5" s="1"/>
  <c r="V1289" i="5"/>
  <c r="E1289" i="5"/>
  <c r="V1290" i="5"/>
  <c r="E1290" i="5" s="1"/>
  <c r="V1291" i="5"/>
  <c r="E1291" i="5" s="1"/>
  <c r="V1292" i="5"/>
  <c r="E1292" i="5" s="1"/>
  <c r="V1293" i="5"/>
  <c r="E1293" i="5"/>
  <c r="V1294" i="5"/>
  <c r="E1294" i="5" s="1"/>
  <c r="V1295" i="5"/>
  <c r="E1295" i="5"/>
  <c r="V1296" i="5"/>
  <c r="E1296" i="5" s="1"/>
  <c r="V1297" i="5"/>
  <c r="E1297" i="5"/>
  <c r="V1298" i="5"/>
  <c r="E1298" i="5" s="1"/>
  <c r="V1299" i="5"/>
  <c r="E1299" i="5" s="1"/>
  <c r="V1300" i="5"/>
  <c r="E1300" i="5" s="1"/>
  <c r="V1301" i="5"/>
  <c r="E1301" i="5"/>
  <c r="V1302" i="5"/>
  <c r="E1302" i="5" s="1"/>
  <c r="V1303" i="5"/>
  <c r="E1303" i="5"/>
  <c r="V1304" i="5"/>
  <c r="E1304" i="5" s="1"/>
  <c r="V1305" i="5"/>
  <c r="E1305" i="5"/>
  <c r="V1306" i="5"/>
  <c r="E1306" i="5" s="1"/>
  <c r="V1307" i="5"/>
  <c r="E1307" i="5" s="1"/>
  <c r="V1308" i="5"/>
  <c r="E1308" i="5" s="1"/>
  <c r="V1309" i="5"/>
  <c r="E1309" i="5"/>
  <c r="V1310" i="5"/>
  <c r="E1310" i="5" s="1"/>
  <c r="V1311" i="5"/>
  <c r="E1311" i="5"/>
  <c r="V1312" i="5"/>
  <c r="E1312" i="5" s="1"/>
  <c r="V1313" i="5"/>
  <c r="E1313" i="5"/>
  <c r="V1314" i="5"/>
  <c r="E1314" i="5" s="1"/>
  <c r="V1315" i="5"/>
  <c r="E1315" i="5" s="1"/>
  <c r="V1316" i="5"/>
  <c r="E1316" i="5" s="1"/>
  <c r="V1317" i="5"/>
  <c r="E1317" i="5"/>
  <c r="V1318" i="5"/>
  <c r="E1318" i="5" s="1"/>
  <c r="V1319" i="5"/>
  <c r="E1319" i="5"/>
  <c r="V1320" i="5"/>
  <c r="E1320" i="5" s="1"/>
  <c r="V1321" i="5"/>
  <c r="E1321" i="5"/>
  <c r="V1322" i="5"/>
  <c r="E1322" i="5" s="1"/>
  <c r="V1323" i="5"/>
  <c r="E1323" i="5" s="1"/>
  <c r="V1324" i="5"/>
  <c r="E1324" i="5" s="1"/>
  <c r="V1325" i="5"/>
  <c r="E1325" i="5"/>
  <c r="V1326" i="5"/>
  <c r="E1326" i="5" s="1"/>
  <c r="V1327" i="5"/>
  <c r="E1327" i="5"/>
  <c r="V1328" i="5"/>
  <c r="E1328" i="5" s="1"/>
  <c r="V1329" i="5"/>
  <c r="E1329" i="5"/>
  <c r="V1330" i="5"/>
  <c r="E1330" i="5" s="1"/>
  <c r="V1331" i="5"/>
  <c r="E1331" i="5" s="1"/>
  <c r="V1332" i="5"/>
  <c r="E1332" i="5" s="1"/>
  <c r="V1333" i="5"/>
  <c r="E1333" i="5"/>
  <c r="V1334" i="5"/>
  <c r="E1334" i="5" s="1"/>
  <c r="V1335" i="5"/>
  <c r="E1335" i="5"/>
  <c r="V1336" i="5"/>
  <c r="E1336" i="5" s="1"/>
  <c r="V1337" i="5"/>
  <c r="E1337" i="5"/>
  <c r="V1338" i="5"/>
  <c r="E1338" i="5" s="1"/>
  <c r="V1339" i="5"/>
  <c r="E1339" i="5" s="1"/>
  <c r="V1340" i="5"/>
  <c r="E1340" i="5" s="1"/>
  <c r="V1341" i="5"/>
  <c r="E1341" i="5"/>
  <c r="V1342" i="5"/>
  <c r="E1342" i="5" s="1"/>
  <c r="V1343" i="5"/>
  <c r="E1343" i="5"/>
  <c r="V1344" i="5"/>
  <c r="E1344" i="5" s="1"/>
  <c r="V1345" i="5"/>
  <c r="E1345" i="5"/>
  <c r="V1346" i="5"/>
  <c r="E1346" i="5" s="1"/>
  <c r="V1347" i="5"/>
  <c r="E1347" i="5" s="1"/>
  <c r="V1348" i="5"/>
  <c r="E1348" i="5" s="1"/>
  <c r="V1349" i="5"/>
  <c r="E1349" i="5"/>
  <c r="V1350" i="5"/>
  <c r="E1350" i="5" s="1"/>
  <c r="V1351" i="5"/>
  <c r="E1351" i="5"/>
  <c r="V1352" i="5"/>
  <c r="E1352" i="5" s="1"/>
  <c r="V1353" i="5"/>
  <c r="E1353" i="5"/>
  <c r="V1354" i="5"/>
  <c r="E1354" i="5" s="1"/>
  <c r="V1355" i="5"/>
  <c r="E1355" i="5" s="1"/>
  <c r="V1356" i="5"/>
  <c r="E1356" i="5" s="1"/>
  <c r="V1357" i="5"/>
  <c r="E1357" i="5"/>
  <c r="V1358" i="5"/>
  <c r="E1358" i="5" s="1"/>
  <c r="V1359" i="5"/>
  <c r="E1359" i="5"/>
  <c r="V1360" i="5"/>
  <c r="E1360" i="5" s="1"/>
  <c r="V1361" i="5"/>
  <c r="E1361" i="5"/>
  <c r="V1362" i="5"/>
  <c r="E1362" i="5" s="1"/>
  <c r="V1363" i="5"/>
  <c r="E1363" i="5" s="1"/>
  <c r="V1364" i="5"/>
  <c r="E1364" i="5" s="1"/>
  <c r="V1365" i="5"/>
  <c r="E1365" i="5"/>
  <c r="V1366" i="5"/>
  <c r="E1366" i="5" s="1"/>
  <c r="V1367" i="5"/>
  <c r="E1367" i="5"/>
  <c r="V1368" i="5"/>
  <c r="E1368" i="5" s="1"/>
  <c r="V1369" i="5"/>
  <c r="E1369" i="5"/>
  <c r="V1370" i="5"/>
  <c r="E1370" i="5" s="1"/>
  <c r="V1371" i="5"/>
  <c r="E1371" i="5" s="1"/>
  <c r="V1372" i="5"/>
  <c r="E1372" i="5" s="1"/>
  <c r="V1373" i="5"/>
  <c r="E1373" i="5"/>
  <c r="V1374" i="5"/>
  <c r="E1374" i="5" s="1"/>
  <c r="V1375" i="5"/>
  <c r="E1375" i="5"/>
  <c r="V1376" i="5"/>
  <c r="E1376" i="5" s="1"/>
  <c r="V1377" i="5"/>
  <c r="E1377" i="5"/>
  <c r="V1378" i="5"/>
  <c r="E1378" i="5" s="1"/>
  <c r="V1379" i="5"/>
  <c r="E1379" i="5" s="1"/>
  <c r="V1380" i="5"/>
  <c r="E1380" i="5" s="1"/>
  <c r="V1381" i="5"/>
  <c r="E1381" i="5"/>
  <c r="V1382" i="5"/>
  <c r="E1382" i="5" s="1"/>
  <c r="V1383" i="5"/>
  <c r="E1383" i="5"/>
  <c r="V1384" i="5"/>
  <c r="E1384" i="5" s="1"/>
  <c r="V1385" i="5"/>
  <c r="E1385" i="5"/>
  <c r="V1386" i="5"/>
  <c r="E1386" i="5" s="1"/>
  <c r="V1387" i="5"/>
  <c r="E1387" i="5" s="1"/>
  <c r="V1388" i="5"/>
  <c r="E1388" i="5" s="1"/>
  <c r="V1389" i="5"/>
  <c r="E1389" i="5"/>
  <c r="V1390" i="5"/>
  <c r="E1390" i="5" s="1"/>
  <c r="V1391" i="5"/>
  <c r="E1391" i="5"/>
  <c r="V1392" i="5"/>
  <c r="E1392" i="5" s="1"/>
  <c r="V1393" i="5"/>
  <c r="E1393" i="5"/>
  <c r="V1394" i="5"/>
  <c r="E1394" i="5" s="1"/>
  <c r="V1395" i="5"/>
  <c r="E1395" i="5" s="1"/>
  <c r="V1396" i="5"/>
  <c r="E1396" i="5" s="1"/>
  <c r="V1397" i="5"/>
  <c r="E1397" i="5"/>
  <c r="V1398" i="5"/>
  <c r="E1398" i="5" s="1"/>
  <c r="V1399" i="5"/>
  <c r="E1399" i="5"/>
  <c r="V1400" i="5"/>
  <c r="E1400" i="5" s="1"/>
  <c r="V1401" i="5"/>
  <c r="E1401" i="5"/>
  <c r="V1402" i="5"/>
  <c r="E1402" i="5" s="1"/>
  <c r="V1403" i="5"/>
  <c r="E1403" i="5" s="1"/>
  <c r="V1404" i="5"/>
  <c r="E1404" i="5" s="1"/>
  <c r="V1405" i="5"/>
  <c r="E1405" i="5"/>
  <c r="V1406" i="5"/>
  <c r="E1406" i="5" s="1"/>
  <c r="V1407" i="5"/>
  <c r="E1407" i="5"/>
  <c r="V1408" i="5"/>
  <c r="E1408" i="5" s="1"/>
  <c r="V1409" i="5"/>
  <c r="E1409" i="5"/>
  <c r="V1410" i="5"/>
  <c r="E1410" i="5" s="1"/>
  <c r="V1411" i="5"/>
  <c r="E1411" i="5" s="1"/>
  <c r="V1412" i="5"/>
  <c r="E1412" i="5" s="1"/>
  <c r="V1413" i="5"/>
  <c r="E1413" i="5"/>
  <c r="V1414" i="5"/>
  <c r="E1414" i="5" s="1"/>
  <c r="V1415" i="5"/>
  <c r="E1415" i="5"/>
  <c r="V1416" i="5"/>
  <c r="E1416" i="5" s="1"/>
  <c r="V1417" i="5"/>
  <c r="E1417" i="5"/>
  <c r="V1418" i="5"/>
  <c r="E1418" i="5" s="1"/>
  <c r="V1419" i="5"/>
  <c r="E1419" i="5" s="1"/>
  <c r="V1420" i="5"/>
  <c r="E1420" i="5" s="1"/>
  <c r="V1421" i="5"/>
  <c r="E1421" i="5"/>
  <c r="V1422" i="5"/>
  <c r="E1422" i="5" s="1"/>
  <c r="V1423" i="5"/>
  <c r="E1423" i="5"/>
  <c r="V1424" i="5"/>
  <c r="E1424" i="5" s="1"/>
  <c r="V1425" i="5"/>
  <c r="E1425" i="5"/>
  <c r="V1426" i="5"/>
  <c r="E1426" i="5" s="1"/>
  <c r="V1427" i="5"/>
  <c r="E1427" i="5" s="1"/>
  <c r="V1428" i="5"/>
  <c r="E1428" i="5" s="1"/>
  <c r="V1429" i="5"/>
  <c r="E1429" i="5"/>
  <c r="V1430" i="5"/>
  <c r="E1430" i="5" s="1"/>
  <c r="V1431" i="5"/>
  <c r="E1431" i="5"/>
  <c r="V1432" i="5"/>
  <c r="E1432" i="5" s="1"/>
  <c r="V1433" i="5"/>
  <c r="E1433" i="5"/>
  <c r="V1434" i="5"/>
  <c r="E1434" i="5" s="1"/>
  <c r="V1435" i="5"/>
  <c r="E1435" i="5" s="1"/>
  <c r="V1436" i="5"/>
  <c r="E1436" i="5" s="1"/>
  <c r="V1437" i="5"/>
  <c r="E1437" i="5"/>
  <c r="V1438" i="5"/>
  <c r="E1438" i="5" s="1"/>
  <c r="V1439" i="5"/>
  <c r="E1439" i="5"/>
  <c r="V1440" i="5"/>
  <c r="E1440" i="5" s="1"/>
  <c r="V1441" i="5"/>
  <c r="E1441" i="5"/>
  <c r="V1442" i="5"/>
  <c r="E1442" i="5" s="1"/>
  <c r="V1443" i="5"/>
  <c r="E1443" i="5" s="1"/>
  <c r="V1444" i="5"/>
  <c r="E1444" i="5" s="1"/>
  <c r="V1445" i="5"/>
  <c r="E1445" i="5"/>
  <c r="V1446" i="5"/>
  <c r="E1446" i="5" s="1"/>
  <c r="V1447" i="5"/>
  <c r="E1447" i="5"/>
  <c r="V1448" i="5"/>
  <c r="E1448" i="5" s="1"/>
  <c r="V1449" i="5"/>
  <c r="E1449" i="5"/>
  <c r="V1450" i="5"/>
  <c r="E1450" i="5" s="1"/>
  <c r="V1451" i="5"/>
  <c r="E1451" i="5" s="1"/>
  <c r="V1452" i="5"/>
  <c r="E1452" i="5" s="1"/>
  <c r="V1453" i="5"/>
  <c r="E1453" i="5"/>
  <c r="V1454" i="5"/>
  <c r="E1454" i="5" s="1"/>
  <c r="V1455" i="5"/>
  <c r="E1455" i="5"/>
  <c r="V1456" i="5"/>
  <c r="E1456" i="5" s="1"/>
  <c r="V1457" i="5"/>
  <c r="E1457" i="5"/>
  <c r="V1458" i="5"/>
  <c r="E1458" i="5" s="1"/>
  <c r="V1459" i="5"/>
  <c r="E1459" i="5" s="1"/>
  <c r="V1460" i="5"/>
  <c r="E1460" i="5" s="1"/>
  <c r="V1461" i="5"/>
  <c r="E1461" i="5"/>
  <c r="V1462" i="5"/>
  <c r="E1462" i="5" s="1"/>
  <c r="V1463" i="5"/>
  <c r="E1463" i="5"/>
  <c r="V1464" i="5"/>
  <c r="E1464" i="5" s="1"/>
  <c r="V1465" i="5"/>
  <c r="E1465" i="5"/>
  <c r="V1466" i="5"/>
  <c r="E1466" i="5" s="1"/>
  <c r="V1467" i="5"/>
  <c r="E1467" i="5" s="1"/>
  <c r="V1468" i="5"/>
  <c r="E1468" i="5" s="1"/>
  <c r="V1469" i="5"/>
  <c r="E1469" i="5"/>
  <c r="V1470" i="5"/>
  <c r="E1470" i="5" s="1"/>
  <c r="V1471" i="5"/>
  <c r="E1471" i="5"/>
  <c r="V1472" i="5"/>
  <c r="E1472" i="5" s="1"/>
  <c r="V1473" i="5"/>
  <c r="E1473" i="5"/>
  <c r="V1474" i="5"/>
  <c r="E1474" i="5" s="1"/>
  <c r="V1475" i="5"/>
  <c r="E1475" i="5" s="1"/>
  <c r="V1476" i="5"/>
  <c r="E1476" i="5" s="1"/>
  <c r="V1477" i="5"/>
  <c r="E1477" i="5"/>
  <c r="V1478" i="5"/>
  <c r="E1478" i="5" s="1"/>
  <c r="V1479" i="5"/>
  <c r="E1479" i="5"/>
  <c r="V1480" i="5"/>
  <c r="E1480" i="5" s="1"/>
  <c r="V1481" i="5"/>
  <c r="E1481" i="5"/>
  <c r="V1482" i="5"/>
  <c r="E1482" i="5" s="1"/>
  <c r="V1483" i="5"/>
  <c r="E1483" i="5" s="1"/>
  <c r="V1484" i="5"/>
  <c r="E1484" i="5" s="1"/>
  <c r="V1485" i="5"/>
  <c r="E1485" i="5"/>
  <c r="V1486" i="5"/>
  <c r="E1486" i="5" s="1"/>
  <c r="V1487" i="5"/>
  <c r="E1487" i="5"/>
  <c r="V1488" i="5"/>
  <c r="E1488" i="5" s="1"/>
  <c r="V1489" i="5"/>
  <c r="E1489" i="5"/>
  <c r="V1490" i="5"/>
  <c r="E1490" i="5" s="1"/>
  <c r="V1491" i="5"/>
  <c r="E1491" i="5" s="1"/>
  <c r="V1492" i="5"/>
  <c r="E1492" i="5" s="1"/>
  <c r="V1493" i="5"/>
  <c r="E1493" i="5"/>
  <c r="V1494" i="5"/>
  <c r="E1494" i="5" s="1"/>
  <c r="V1495" i="5"/>
  <c r="E1495" i="5"/>
  <c r="V1496" i="5"/>
  <c r="E1496" i="5" s="1"/>
  <c r="V1497" i="5"/>
  <c r="E1497" i="5"/>
  <c r="V1498" i="5"/>
  <c r="E1498" i="5" s="1"/>
  <c r="V1499" i="5"/>
  <c r="E1499" i="5" s="1"/>
  <c r="V1500" i="5"/>
  <c r="E1500" i="5" s="1"/>
  <c r="V1501" i="5"/>
  <c r="E1501" i="5"/>
  <c r="V1502" i="5"/>
  <c r="E1502" i="5" s="1"/>
  <c r="V1503" i="5"/>
  <c r="E1503" i="5"/>
  <c r="V1504" i="5"/>
  <c r="E1504" i="5" s="1"/>
  <c r="V1505" i="5"/>
  <c r="E1505" i="5"/>
  <c r="V1506" i="5"/>
  <c r="E1506" i="5" s="1"/>
  <c r="V1507" i="5"/>
  <c r="E1507" i="5" s="1"/>
  <c r="V1508" i="5"/>
  <c r="E1508" i="5" s="1"/>
  <c r="V1509" i="5"/>
  <c r="E1509" i="5"/>
  <c r="V1510" i="5"/>
  <c r="E1510" i="5" s="1"/>
  <c r="V1511" i="5"/>
  <c r="E1511" i="5"/>
  <c r="V1512" i="5"/>
  <c r="E1512" i="5" s="1"/>
  <c r="V1513" i="5"/>
  <c r="E1513" i="5"/>
  <c r="V1514" i="5"/>
  <c r="E1514" i="5" s="1"/>
  <c r="V1515" i="5"/>
  <c r="E1515" i="5" s="1"/>
  <c r="V1516" i="5"/>
  <c r="E1516" i="5" s="1"/>
  <c r="V1517" i="5"/>
  <c r="E1517" i="5"/>
  <c r="V1518" i="5"/>
  <c r="E1518" i="5" s="1"/>
  <c r="V1519" i="5"/>
  <c r="E1519" i="5"/>
  <c r="V1520" i="5"/>
  <c r="E1520" i="5" s="1"/>
  <c r="V1521" i="5"/>
  <c r="E1521" i="5"/>
  <c r="V1522" i="5"/>
  <c r="E1522" i="5" s="1"/>
  <c r="V1523" i="5"/>
  <c r="E1523" i="5" s="1"/>
  <c r="V1524" i="5"/>
  <c r="E1524" i="5" s="1"/>
  <c r="V1525" i="5"/>
  <c r="E1525" i="5"/>
  <c r="V1526" i="5"/>
  <c r="E1526" i="5" s="1"/>
  <c r="V1527" i="5"/>
  <c r="E1527" i="5"/>
  <c r="V1528" i="5"/>
  <c r="E1528" i="5" s="1"/>
  <c r="V1529" i="5"/>
  <c r="E1529" i="5"/>
  <c r="V1530" i="5"/>
  <c r="E1530" i="5" s="1"/>
  <c r="V1531" i="5"/>
  <c r="E1531" i="5" s="1"/>
  <c r="V1532" i="5"/>
  <c r="E1532" i="5" s="1"/>
  <c r="V1533" i="5"/>
  <c r="E1533" i="5"/>
  <c r="V1534" i="5"/>
  <c r="E1534" i="5" s="1"/>
  <c r="V1535" i="5"/>
  <c r="E1535" i="5"/>
  <c r="V1536" i="5"/>
  <c r="E1536" i="5" s="1"/>
  <c r="V1537" i="5"/>
  <c r="E1537" i="5"/>
  <c r="V1538" i="5"/>
  <c r="E1538" i="5" s="1"/>
  <c r="V1539" i="5"/>
  <c r="E1539" i="5" s="1"/>
  <c r="V1540" i="5"/>
  <c r="E1540" i="5" s="1"/>
  <c r="V1541" i="5"/>
  <c r="E1541" i="5"/>
  <c r="V1542" i="5"/>
  <c r="E1542" i="5" s="1"/>
  <c r="V1543" i="5"/>
  <c r="E1543" i="5"/>
  <c r="V1544" i="5"/>
  <c r="E1544" i="5" s="1"/>
  <c r="V1545" i="5"/>
  <c r="E1545" i="5"/>
  <c r="V1546" i="5"/>
  <c r="E1546" i="5" s="1"/>
  <c r="V1547" i="5"/>
  <c r="E1547" i="5" s="1"/>
  <c r="V1548" i="5"/>
  <c r="E1548" i="5" s="1"/>
  <c r="V1549" i="5"/>
  <c r="E1549" i="5"/>
  <c r="V1550" i="5"/>
  <c r="E1550" i="5" s="1"/>
  <c r="V1551" i="5"/>
  <c r="E1551" i="5"/>
  <c r="V1552" i="5"/>
  <c r="E1552" i="5" s="1"/>
  <c r="V1553" i="5"/>
  <c r="E1553" i="5"/>
  <c r="V1554" i="5"/>
  <c r="E1554" i="5" s="1"/>
  <c r="V1555" i="5"/>
  <c r="E1555" i="5" s="1"/>
  <c r="V1556" i="5"/>
  <c r="E1556" i="5" s="1"/>
  <c r="V1557" i="5"/>
  <c r="E1557" i="5"/>
  <c r="V1558" i="5"/>
  <c r="E1558" i="5" s="1"/>
  <c r="V1559" i="5"/>
  <c r="E1559" i="5"/>
  <c r="V1560" i="5"/>
  <c r="E1560" i="5" s="1"/>
  <c r="V1561" i="5"/>
  <c r="E1561" i="5"/>
  <c r="V1562" i="5"/>
  <c r="E1562" i="5" s="1"/>
  <c r="V1563" i="5"/>
  <c r="E1563" i="5" s="1"/>
  <c r="V1564" i="5"/>
  <c r="E1564" i="5" s="1"/>
  <c r="V1565" i="5"/>
  <c r="E1565" i="5"/>
  <c r="V1566" i="5"/>
  <c r="E1566" i="5" s="1"/>
  <c r="V1567" i="5"/>
  <c r="E1567" i="5"/>
  <c r="V1568" i="5"/>
  <c r="E1568" i="5" s="1"/>
  <c r="V1569" i="5"/>
  <c r="E1569" i="5"/>
  <c r="V1570" i="5"/>
  <c r="E1570" i="5" s="1"/>
  <c r="V1571" i="5"/>
  <c r="E1571" i="5" s="1"/>
  <c r="V1572" i="5"/>
  <c r="E1572" i="5" s="1"/>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s="1"/>
  <c r="V1633" i="5"/>
  <c r="E1633" i="5"/>
  <c r="V1634" i="5"/>
  <c r="E1634" i="5" s="1"/>
  <c r="V1635" i="5"/>
  <c r="E1635" i="5"/>
  <c r="V1636" i="5"/>
  <c r="E1636" i="5" s="1"/>
  <c r="V1637" i="5"/>
  <c r="E1637" i="5"/>
  <c r="V1638" i="5"/>
  <c r="E1638" i="5" s="1"/>
  <c r="V1639" i="5"/>
  <c r="E1639" i="5"/>
  <c r="V1640" i="5"/>
  <c r="E1640" i="5" s="1"/>
  <c r="V1641" i="5"/>
  <c r="E1641" i="5"/>
  <c r="V1642" i="5"/>
  <c r="E1642" i="5" s="1"/>
  <c r="V1643" i="5"/>
  <c r="E1643" i="5"/>
  <c r="V1644" i="5"/>
  <c r="E1644" i="5" s="1"/>
  <c r="V1645" i="5"/>
  <c r="E1645" i="5"/>
  <c r="V1646" i="5"/>
  <c r="E1646" i="5" s="1"/>
  <c r="V1647" i="5"/>
  <c r="E1647" i="5"/>
  <c r="V1648" i="5"/>
  <c r="E1648" i="5" s="1"/>
  <c r="V1649" i="5"/>
  <c r="E1649" i="5"/>
  <c r="V1650" i="5"/>
  <c r="E1650" i="5" s="1"/>
  <c r="V1651" i="5"/>
  <c r="E1651" i="5"/>
  <c r="V1652" i="5"/>
  <c r="E1652" i="5" s="1"/>
  <c r="V1653" i="5"/>
  <c r="E1653" i="5"/>
  <c r="V1654" i="5"/>
  <c r="E1654" i="5" s="1"/>
  <c r="V1655" i="5"/>
  <c r="E1655" i="5"/>
  <c r="V1656" i="5"/>
  <c r="E1656" i="5" s="1"/>
  <c r="V1657" i="5"/>
  <c r="E1657" i="5"/>
  <c r="V1658" i="5"/>
  <c r="E1658" i="5" s="1"/>
  <c r="V1659" i="5"/>
  <c r="E1659" i="5"/>
  <c r="V1660" i="5"/>
  <c r="E1660" i="5" s="1"/>
  <c r="V1661" i="5"/>
  <c r="E1661" i="5"/>
  <c r="V1662" i="5"/>
  <c r="E1662" i="5" s="1"/>
  <c r="V1663" i="5"/>
  <c r="E1663" i="5"/>
  <c r="V1664" i="5"/>
  <c r="E1664" i="5" s="1"/>
  <c r="V1665" i="5"/>
  <c r="E1665" i="5"/>
  <c r="V1666" i="5"/>
  <c r="E1666" i="5" s="1"/>
  <c r="V1667" i="5"/>
  <c r="E1667" i="5"/>
  <c r="V1668" i="5"/>
  <c r="E1668" i="5" s="1"/>
  <c r="V1669" i="5"/>
  <c r="E1669" i="5"/>
  <c r="V1670" i="5"/>
  <c r="E1670" i="5" s="1"/>
  <c r="V1671" i="5"/>
  <c r="E1671" i="5"/>
  <c r="V1672" i="5"/>
  <c r="E1672" i="5" s="1"/>
  <c r="V1673" i="5"/>
  <c r="E1673" i="5"/>
  <c r="V1674" i="5"/>
  <c r="E1674" i="5" s="1"/>
  <c r="V1675" i="5"/>
  <c r="E1675" i="5"/>
  <c r="V1676" i="5"/>
  <c r="E1676" i="5" s="1"/>
  <c r="V1677" i="5"/>
  <c r="E1677" i="5"/>
  <c r="V1678" i="5"/>
  <c r="E1678" i="5" s="1"/>
  <c r="V1679" i="5"/>
  <c r="E1679" i="5"/>
  <c r="V1680" i="5"/>
  <c r="E1680" i="5" s="1"/>
  <c r="V1681" i="5"/>
  <c r="E1681" i="5"/>
  <c r="V1682" i="5"/>
  <c r="E1682" i="5" s="1"/>
  <c r="V1683" i="5"/>
  <c r="E1683" i="5"/>
  <c r="V1684" i="5"/>
  <c r="E1684" i="5" s="1"/>
  <c r="V1685" i="5"/>
  <c r="E1685" i="5"/>
  <c r="V1686" i="5"/>
  <c r="E1686" i="5" s="1"/>
  <c r="V1687" i="5"/>
  <c r="E1687" i="5"/>
  <c r="V1688" i="5"/>
  <c r="E1688" i="5" s="1"/>
  <c r="V1689" i="5"/>
  <c r="E1689" i="5"/>
  <c r="V1690" i="5"/>
  <c r="E1690" i="5" s="1"/>
  <c r="V1691" i="5"/>
  <c r="E1691" i="5"/>
  <c r="V1692" i="5"/>
  <c r="E1692" i="5" s="1"/>
  <c r="V1693" i="5"/>
  <c r="E1693" i="5"/>
  <c r="V1694" i="5"/>
  <c r="E1694" i="5" s="1"/>
  <c r="V1695" i="5"/>
  <c r="E1695" i="5"/>
  <c r="V1696" i="5"/>
  <c r="E1696" i="5" s="1"/>
  <c r="V1697" i="5"/>
  <c r="E1697" i="5"/>
  <c r="V1698" i="5"/>
  <c r="E1698" i="5" s="1"/>
  <c r="V1699" i="5"/>
  <c r="E1699" i="5"/>
  <c r="V1700" i="5"/>
  <c r="E1700" i="5" s="1"/>
  <c r="V1701" i="5"/>
  <c r="E1701" i="5"/>
  <c r="V1702" i="5"/>
  <c r="E1702" i="5" s="1"/>
  <c r="V1703" i="5"/>
  <c r="E1703" i="5"/>
  <c r="V1704" i="5"/>
  <c r="E1704" i="5" s="1"/>
  <c r="V1705" i="5"/>
  <c r="E1705" i="5"/>
  <c r="V1706" i="5"/>
  <c r="E1706" i="5" s="1"/>
  <c r="V1707" i="5"/>
  <c r="E1707" i="5"/>
  <c r="V1708" i="5"/>
  <c r="E1708" i="5" s="1"/>
  <c r="V1709" i="5"/>
  <c r="E1709" i="5"/>
  <c r="V1710" i="5"/>
  <c r="E1710" i="5" s="1"/>
  <c r="V1711" i="5"/>
  <c r="E1711" i="5"/>
  <c r="V1712" i="5"/>
  <c r="E1712" i="5" s="1"/>
  <c r="V1713" i="5"/>
  <c r="E1713" i="5"/>
  <c r="V1714" i="5"/>
  <c r="E1714" i="5" s="1"/>
  <c r="V1715" i="5"/>
  <c r="E1715" i="5"/>
  <c r="V1716" i="5"/>
  <c r="E1716" i="5" s="1"/>
  <c r="V1717" i="5"/>
  <c r="E1717" i="5"/>
  <c r="V1718" i="5"/>
  <c r="E1718" i="5" s="1"/>
  <c r="V1719" i="5"/>
  <c r="E1719" i="5"/>
  <c r="V1720" i="5"/>
  <c r="E1720" i="5" s="1"/>
  <c r="V1721" i="5"/>
  <c r="E1721" i="5"/>
  <c r="V1722" i="5"/>
  <c r="E1722" i="5" s="1"/>
  <c r="V1723" i="5"/>
  <c r="E1723" i="5"/>
  <c r="V1724" i="5"/>
  <c r="E1724" i="5" s="1"/>
  <c r="V1725" i="5"/>
  <c r="E1725" i="5"/>
  <c r="V1726" i="5"/>
  <c r="E1726" i="5" s="1"/>
  <c r="V1727" i="5"/>
  <c r="E1727" i="5"/>
  <c r="V1728" i="5"/>
  <c r="E1728" i="5" s="1"/>
  <c r="V1729" i="5"/>
  <c r="E1729" i="5"/>
  <c r="V1730" i="5"/>
  <c r="E1730" i="5" s="1"/>
  <c r="V1731" i="5"/>
  <c r="E1731" i="5"/>
  <c r="V1732" i="5"/>
  <c r="E1732" i="5" s="1"/>
  <c r="V1733" i="5"/>
  <c r="E1733" i="5"/>
  <c r="V1734" i="5"/>
  <c r="E1734" i="5" s="1"/>
  <c r="V1735" i="5"/>
  <c r="E1735" i="5"/>
  <c r="V1736" i="5"/>
  <c r="E1736" i="5" s="1"/>
  <c r="V1737" i="5"/>
  <c r="E1737" i="5"/>
  <c r="V1738" i="5"/>
  <c r="E1738" i="5" s="1"/>
  <c r="V1739" i="5"/>
  <c r="E1739" i="5"/>
  <c r="V1740" i="5"/>
  <c r="E1740" i="5" s="1"/>
  <c r="V1741" i="5"/>
  <c r="E1741" i="5"/>
  <c r="V1742" i="5"/>
  <c r="E1742" i="5" s="1"/>
  <c r="V1743" i="5"/>
  <c r="E1743" i="5"/>
  <c r="V1744" i="5"/>
  <c r="E1744" i="5" s="1"/>
  <c r="V1745" i="5"/>
  <c r="E1745" i="5"/>
  <c r="V1746" i="5"/>
  <c r="E1746" i="5" s="1"/>
  <c r="V1747" i="5"/>
  <c r="E1747" i="5"/>
  <c r="V1748" i="5"/>
  <c r="E1748" i="5" s="1"/>
  <c r="V1749" i="5"/>
  <c r="E1749" i="5"/>
  <c r="V1750" i="5"/>
  <c r="E1750" i="5" s="1"/>
  <c r="V1751" i="5"/>
  <c r="E1751" i="5"/>
  <c r="V1752" i="5"/>
  <c r="E1752" i="5" s="1"/>
  <c r="V1753" i="5"/>
  <c r="E1753" i="5"/>
  <c r="V1754" i="5"/>
  <c r="E1754" i="5" s="1"/>
  <c r="V1755" i="5"/>
  <c r="E1755" i="5"/>
  <c r="V1756" i="5"/>
  <c r="E1756" i="5" s="1"/>
  <c r="V1757" i="5"/>
  <c r="E1757" i="5"/>
  <c r="V1758" i="5"/>
  <c r="E1758" i="5" s="1"/>
  <c r="V1759" i="5"/>
  <c r="E1759" i="5"/>
  <c r="V1760" i="5"/>
  <c r="E1760" i="5" s="1"/>
  <c r="V1761" i="5"/>
  <c r="E1761" i="5"/>
  <c r="V1762" i="5"/>
  <c r="E1762" i="5" s="1"/>
  <c r="V1763" i="5"/>
  <c r="E1763" i="5"/>
  <c r="V1764" i="5"/>
  <c r="E1764" i="5" s="1"/>
  <c r="V1765" i="5"/>
  <c r="E1765" i="5"/>
  <c r="V1766" i="5"/>
  <c r="E1766" i="5" s="1"/>
  <c r="V1767" i="5"/>
  <c r="E1767" i="5"/>
  <c r="V1768" i="5"/>
  <c r="E1768" i="5" s="1"/>
  <c r="V1769" i="5"/>
  <c r="E1769" i="5"/>
  <c r="V1770" i="5"/>
  <c r="E1770" i="5" s="1"/>
  <c r="V1771" i="5"/>
  <c r="E1771" i="5"/>
  <c r="V1772" i="5"/>
  <c r="E1772" i="5" s="1"/>
  <c r="V1773" i="5"/>
  <c r="E1773" i="5"/>
  <c r="V1774" i="5"/>
  <c r="E1774" i="5" s="1"/>
  <c r="V1775" i="5"/>
  <c r="E1775" i="5"/>
  <c r="V1776" i="5"/>
  <c r="E1776" i="5" s="1"/>
  <c r="V1777" i="5"/>
  <c r="E1777" i="5"/>
  <c r="V1778" i="5"/>
  <c r="E1778" i="5" s="1"/>
  <c r="V1779" i="5"/>
  <c r="E1779" i="5"/>
  <c r="V1780" i="5"/>
  <c r="E1780" i="5" s="1"/>
  <c r="V1781" i="5"/>
  <c r="E1781" i="5"/>
  <c r="V1782" i="5"/>
  <c r="E1782" i="5" s="1"/>
  <c r="V1783" i="5"/>
  <c r="E1783" i="5"/>
  <c r="V1784" i="5"/>
  <c r="E1784" i="5" s="1"/>
  <c r="V1785" i="5"/>
  <c r="E1785" i="5"/>
  <c r="V1786" i="5"/>
  <c r="E1786" i="5" s="1"/>
  <c r="V1787" i="5"/>
  <c r="E1787" i="5"/>
  <c r="V1788" i="5"/>
  <c r="E1788" i="5" s="1"/>
  <c r="V1789" i="5"/>
  <c r="E1789" i="5"/>
  <c r="V1790" i="5"/>
  <c r="E1790" i="5" s="1"/>
  <c r="V1791" i="5"/>
  <c r="E1791" i="5"/>
  <c r="V1792" i="5"/>
  <c r="E1792" i="5" s="1"/>
  <c r="V1793" i="5"/>
  <c r="E1793" i="5"/>
  <c r="V1794" i="5"/>
  <c r="E1794" i="5" s="1"/>
  <c r="V1795" i="5"/>
  <c r="E1795" i="5"/>
  <c r="V1796" i="5"/>
  <c r="E1796" i="5" s="1"/>
  <c r="V1797" i="5"/>
  <c r="E1797" i="5"/>
  <c r="V1798" i="5"/>
  <c r="E1798" i="5" s="1"/>
  <c r="V1799" i="5"/>
  <c r="E1799" i="5"/>
  <c r="V1800" i="5"/>
  <c r="E1800" i="5" s="1"/>
  <c r="V1801" i="5"/>
  <c r="E1801" i="5"/>
  <c r="V1802" i="5"/>
  <c r="E1802" i="5" s="1"/>
  <c r="V1803" i="5"/>
  <c r="E1803" i="5"/>
  <c r="V1804" i="5"/>
  <c r="E1804" i="5" s="1"/>
  <c r="V1805" i="5"/>
  <c r="E1805" i="5"/>
  <c r="V1806" i="5"/>
  <c r="E1806" i="5" s="1"/>
  <c r="V1807" i="5"/>
  <c r="E1807" i="5"/>
  <c r="V1808" i="5"/>
  <c r="E1808" i="5" s="1"/>
  <c r="V1809" i="5"/>
  <c r="E1809" i="5"/>
  <c r="V1810" i="5"/>
  <c r="E1810" i="5" s="1"/>
  <c r="V1811" i="5"/>
  <c r="E1811" i="5"/>
  <c r="V1812" i="5"/>
  <c r="E1812" i="5" s="1"/>
  <c r="V1813" i="5"/>
  <c r="E1813" i="5"/>
  <c r="V1814" i="5"/>
  <c r="E1814" i="5" s="1"/>
  <c r="V1815" i="5"/>
  <c r="E1815" i="5"/>
  <c r="V1816" i="5"/>
  <c r="E1816" i="5" s="1"/>
  <c r="V1817" i="5"/>
  <c r="E1817" i="5"/>
  <c r="V1818" i="5"/>
  <c r="E1818" i="5" s="1"/>
  <c r="V1819" i="5"/>
  <c r="E1819" i="5"/>
  <c r="V1820" i="5"/>
  <c r="E1820" i="5" s="1"/>
  <c r="V1821" i="5"/>
  <c r="E1821" i="5"/>
  <c r="V1822" i="5"/>
  <c r="E1822" i="5" s="1"/>
  <c r="V1823" i="5"/>
  <c r="E1823" i="5"/>
  <c r="V1824" i="5"/>
  <c r="E1824" i="5" s="1"/>
  <c r="V1825" i="5"/>
  <c r="E1825" i="5"/>
  <c r="V1826" i="5"/>
  <c r="E1826" i="5" s="1"/>
  <c r="V1827" i="5"/>
  <c r="E1827" i="5"/>
  <c r="V1828" i="5"/>
  <c r="E1828" i="5" s="1"/>
  <c r="V1829" i="5"/>
  <c r="E1829" i="5"/>
  <c r="V1830" i="5"/>
  <c r="E1830" i="5" s="1"/>
  <c r="V1831" i="5"/>
  <c r="E1831" i="5"/>
  <c r="V1832" i="5"/>
  <c r="E1832" i="5" s="1"/>
  <c r="V1833" i="5"/>
  <c r="E1833" i="5"/>
  <c r="V1834" i="5"/>
  <c r="E1834" i="5" s="1"/>
  <c r="V1835" i="5"/>
  <c r="E1835" i="5"/>
  <c r="V1836" i="5"/>
  <c r="E1836" i="5" s="1"/>
  <c r="V1837" i="5"/>
  <c r="E1837" i="5"/>
  <c r="V1838" i="5"/>
  <c r="E1838" i="5" s="1"/>
  <c r="V1839" i="5"/>
  <c r="E1839" i="5"/>
  <c r="V1840" i="5"/>
  <c r="E1840" i="5" s="1"/>
  <c r="V1841" i="5"/>
  <c r="E1841" i="5"/>
  <c r="V1842" i="5"/>
  <c r="E1842" i="5" s="1"/>
  <c r="V1843" i="5"/>
  <c r="E1843" i="5"/>
  <c r="V1844" i="5"/>
  <c r="E1844" i="5" s="1"/>
  <c r="V1845" i="5"/>
  <c r="E1845" i="5"/>
  <c r="V1846" i="5"/>
  <c r="E1846" i="5" s="1"/>
  <c r="V1847" i="5"/>
  <c r="E1847" i="5"/>
  <c r="V1848" i="5"/>
  <c r="E1848" i="5" s="1"/>
  <c r="V1849" i="5"/>
  <c r="E1849" i="5"/>
  <c r="V1850" i="5"/>
  <c r="E1850" i="5" s="1"/>
  <c r="V1851" i="5"/>
  <c r="E1851" i="5"/>
  <c r="V1852" i="5"/>
  <c r="E1852" i="5" s="1"/>
  <c r="V1853" i="5"/>
  <c r="E1853" i="5"/>
  <c r="V1854" i="5"/>
  <c r="E1854" i="5" s="1"/>
  <c r="V1855" i="5"/>
  <c r="E1855" i="5"/>
  <c r="V1856" i="5"/>
  <c r="E1856" i="5" s="1"/>
  <c r="V1857" i="5"/>
  <c r="E1857" i="5"/>
  <c r="V1858" i="5"/>
  <c r="E1858" i="5" s="1"/>
  <c r="V1859" i="5"/>
  <c r="E1859" i="5"/>
  <c r="V1860" i="5"/>
  <c r="E1860" i="5" s="1"/>
  <c r="V1861" i="5"/>
  <c r="E1861" i="5"/>
  <c r="V1862" i="5"/>
  <c r="E1862" i="5" s="1"/>
  <c r="V1863" i="5"/>
  <c r="E1863" i="5"/>
  <c r="V1864" i="5"/>
  <c r="E1864" i="5" s="1"/>
  <c r="V1865" i="5"/>
  <c r="E1865" i="5"/>
  <c r="V1866" i="5"/>
  <c r="E1866" i="5" s="1"/>
  <c r="V1867" i="5"/>
  <c r="E1867" i="5"/>
  <c r="V1868" i="5"/>
  <c r="E1868" i="5" s="1"/>
  <c r="V1869" i="5"/>
  <c r="E1869" i="5"/>
  <c r="V1870" i="5"/>
  <c r="E1870" i="5" s="1"/>
  <c r="V1871" i="5"/>
  <c r="E1871" i="5"/>
  <c r="V1872" i="5"/>
  <c r="E1872" i="5" s="1"/>
  <c r="V1873" i="5"/>
  <c r="E1873" i="5"/>
  <c r="V1874" i="5"/>
  <c r="E1874" i="5" s="1"/>
  <c r="V1875" i="5"/>
  <c r="E1875" i="5"/>
  <c r="V1876" i="5"/>
  <c r="E1876" i="5" s="1"/>
  <c r="V1877" i="5"/>
  <c r="E1877" i="5"/>
  <c r="V1878" i="5"/>
  <c r="E1878" i="5" s="1"/>
  <c r="V1879" i="5"/>
  <c r="E1879" i="5"/>
  <c r="V1880" i="5"/>
  <c r="E1880" i="5" s="1"/>
  <c r="V1881" i="5"/>
  <c r="E1881" i="5"/>
  <c r="V1882" i="5"/>
  <c r="E1882" i="5" s="1"/>
  <c r="V1883" i="5"/>
  <c r="E1883" i="5"/>
  <c r="V1884" i="5"/>
  <c r="E1884" i="5" s="1"/>
  <c r="V1885" i="5"/>
  <c r="E1885" i="5"/>
  <c r="V1886" i="5"/>
  <c r="E1886" i="5" s="1"/>
  <c r="V1887" i="5"/>
  <c r="E1887" i="5"/>
  <c r="V1888" i="5"/>
  <c r="E1888" i="5" s="1"/>
  <c r="V1889" i="5"/>
  <c r="E1889" i="5"/>
  <c r="V1890" i="5"/>
  <c r="E1890" i="5" s="1"/>
  <c r="V1891" i="5"/>
  <c r="E1891" i="5"/>
  <c r="V1892" i="5"/>
  <c r="E1892" i="5" s="1"/>
  <c r="V1893" i="5"/>
  <c r="E1893" i="5"/>
  <c r="V1894" i="5"/>
  <c r="E1894" i="5" s="1"/>
  <c r="V1895" i="5"/>
  <c r="E1895" i="5"/>
  <c r="V1896" i="5"/>
  <c r="E1896" i="5" s="1"/>
  <c r="V1897" i="5"/>
  <c r="E1897" i="5"/>
  <c r="V1898" i="5"/>
  <c r="E1898" i="5" s="1"/>
  <c r="V1899" i="5"/>
  <c r="E1899" i="5"/>
  <c r="V1900" i="5"/>
  <c r="E1900" i="5" s="1"/>
  <c r="V1901" i="5"/>
  <c r="E1901" i="5"/>
  <c r="V1902" i="5"/>
  <c r="E1902" i="5" s="1"/>
  <c r="V1903" i="5"/>
  <c r="E1903" i="5"/>
  <c r="V1904" i="5"/>
  <c r="E1904" i="5" s="1"/>
  <c r="V1905" i="5"/>
  <c r="E1905" i="5"/>
  <c r="V1906" i="5"/>
  <c r="E1906" i="5" s="1"/>
  <c r="V1907" i="5"/>
  <c r="E1907" i="5"/>
  <c r="V1908" i="5"/>
  <c r="E1908" i="5" s="1"/>
  <c r="V1909" i="5"/>
  <c r="E1909" i="5"/>
  <c r="V1910" i="5"/>
  <c r="E1910" i="5" s="1"/>
  <c r="V1911" i="5"/>
  <c r="E1911" i="5"/>
  <c r="V1912" i="5"/>
  <c r="E1912" i="5" s="1"/>
  <c r="V1913" i="5"/>
  <c r="E1913" i="5"/>
  <c r="V1914" i="5"/>
  <c r="E1914" i="5" s="1"/>
  <c r="V1915" i="5"/>
  <c r="E1915" i="5"/>
  <c r="V1916" i="5"/>
  <c r="E1916" i="5" s="1"/>
  <c r="V1917" i="5"/>
  <c r="E1917" i="5"/>
  <c r="V1918" i="5"/>
  <c r="E1918" i="5" s="1"/>
  <c r="V1919" i="5"/>
  <c r="E1919" i="5"/>
  <c r="V1920" i="5"/>
  <c r="E1920" i="5" s="1"/>
  <c r="V1921" i="5"/>
  <c r="E1921" i="5"/>
  <c r="V1922" i="5"/>
  <c r="E1922" i="5" s="1"/>
  <c r="V1923" i="5"/>
  <c r="E1923" i="5"/>
  <c r="V1924" i="5"/>
  <c r="E1924" i="5" s="1"/>
  <c r="V1925" i="5"/>
  <c r="E1925" i="5"/>
  <c r="V1926" i="5"/>
  <c r="E1926" i="5" s="1"/>
  <c r="V1927" i="5"/>
  <c r="E1927" i="5"/>
  <c r="V1928" i="5"/>
  <c r="E1928" i="5" s="1"/>
  <c r="V1929" i="5"/>
  <c r="E1929" i="5"/>
  <c r="V1930" i="5"/>
  <c r="E1930" i="5" s="1"/>
  <c r="V1931" i="5"/>
  <c r="E1931" i="5"/>
  <c r="V1932" i="5"/>
  <c r="E1932" i="5" s="1"/>
  <c r="V1933" i="5"/>
  <c r="E1933" i="5"/>
  <c r="V1934" i="5"/>
  <c r="E1934" i="5" s="1"/>
  <c r="V1935" i="5"/>
  <c r="E1935" i="5"/>
  <c r="V1936" i="5"/>
  <c r="E1936" i="5" s="1"/>
  <c r="V1937" i="5"/>
  <c r="E1937" i="5"/>
  <c r="V1938" i="5"/>
  <c r="E1938" i="5" s="1"/>
  <c r="V1939" i="5"/>
  <c r="E1939" i="5"/>
  <c r="V1940" i="5"/>
  <c r="E1940" i="5" s="1"/>
  <c r="V1941" i="5"/>
  <c r="E1941" i="5"/>
  <c r="V1942" i="5"/>
  <c r="E1942" i="5" s="1"/>
  <c r="V1943" i="5"/>
  <c r="E1943" i="5"/>
  <c r="V1944" i="5"/>
  <c r="E1944" i="5" s="1"/>
  <c r="V1945" i="5"/>
  <c r="E1945" i="5"/>
  <c r="V1946" i="5"/>
  <c r="E1946" i="5" s="1"/>
  <c r="V1947" i="5"/>
  <c r="E1947" i="5"/>
  <c r="V1948" i="5"/>
  <c r="E1948" i="5" s="1"/>
  <c r="V1949" i="5"/>
  <c r="E1949" i="5"/>
  <c r="V1950" i="5"/>
  <c r="E1950" i="5" s="1"/>
  <c r="V1951" i="5"/>
  <c r="E1951" i="5"/>
  <c r="V1952" i="5"/>
  <c r="E1952" i="5" s="1"/>
  <c r="V1953" i="5"/>
  <c r="E1953" i="5"/>
  <c r="V1954" i="5"/>
  <c r="E1954" i="5" s="1"/>
  <c r="V1955" i="5"/>
  <c r="E1955" i="5"/>
  <c r="V1956" i="5"/>
  <c r="E1956" i="5" s="1"/>
  <c r="V1957" i="5"/>
  <c r="E1957" i="5"/>
  <c r="V1958" i="5"/>
  <c r="E1958" i="5" s="1"/>
  <c r="V1959" i="5"/>
  <c r="E1959" i="5"/>
  <c r="V1960" i="5"/>
  <c r="E1960" i="5" s="1"/>
  <c r="V1961" i="5"/>
  <c r="E1961" i="5"/>
  <c r="V1962" i="5"/>
  <c r="E1962" i="5" s="1"/>
  <c r="V1963" i="5"/>
  <c r="E1963" i="5" s="1"/>
  <c r="V1964" i="5"/>
  <c r="E1964" i="5" s="1"/>
  <c r="V1965" i="5"/>
  <c r="E1965" i="5" s="1"/>
  <c r="V1966" i="5"/>
  <c r="E1966" i="5" s="1"/>
  <c r="V1967" i="5"/>
  <c r="E1967" i="5" s="1"/>
  <c r="V1968" i="5"/>
  <c r="E1968" i="5" s="1"/>
  <c r="V1969" i="5"/>
  <c r="E1969" i="5"/>
  <c r="V1970" i="5"/>
  <c r="E1970" i="5" s="1"/>
  <c r="V1971" i="5"/>
  <c r="E1971" i="5" s="1"/>
  <c r="V1972" i="5"/>
  <c r="E1972" i="5" s="1"/>
  <c r="V1973" i="5"/>
  <c r="E1973" i="5" s="1"/>
  <c r="V1974" i="5"/>
  <c r="E1974" i="5" s="1"/>
  <c r="V1975" i="5"/>
  <c r="E1975" i="5" s="1"/>
  <c r="V1976" i="5"/>
  <c r="E1976" i="5" s="1"/>
  <c r="V1977" i="5"/>
  <c r="E1977" i="5" s="1"/>
  <c r="V1978" i="5"/>
  <c r="E1978" i="5" s="1"/>
  <c r="V1979" i="5"/>
  <c r="E1979" i="5" s="1"/>
  <c r="V1980" i="5"/>
  <c r="E1980" i="5" s="1"/>
  <c r="V1981" i="5"/>
  <c r="E1981" i="5" s="1"/>
  <c r="V1982" i="5"/>
  <c r="E1982" i="5" s="1"/>
  <c r="V1983" i="5"/>
  <c r="E1983" i="5" s="1"/>
  <c r="V1984" i="5"/>
  <c r="E1984" i="5" s="1"/>
  <c r="V1985" i="5"/>
  <c r="E1985" i="5" s="1"/>
  <c r="V1986" i="5"/>
  <c r="E1986" i="5" s="1"/>
  <c r="V1987" i="5"/>
  <c r="E1987" i="5" s="1"/>
  <c r="V1988" i="5"/>
  <c r="E1988" i="5" s="1"/>
  <c r="V1989" i="5"/>
  <c r="E1989" i="5" s="1"/>
  <c r="V1990" i="5"/>
  <c r="E1990" i="5" s="1"/>
  <c r="V1991" i="5"/>
  <c r="E1991" i="5" s="1"/>
  <c r="V1992" i="5"/>
  <c r="E1992" i="5" s="1"/>
  <c r="V1993" i="5"/>
  <c r="E1993" i="5" s="1"/>
  <c r="V1994" i="5"/>
  <c r="E1994" i="5" s="1"/>
  <c r="V1995" i="5"/>
  <c r="E1995" i="5" s="1"/>
  <c r="V1996" i="5"/>
  <c r="E1996" i="5" s="1"/>
  <c r="V1997" i="5"/>
  <c r="E1997" i="5" s="1"/>
  <c r="V1998" i="5"/>
  <c r="E1998" i="5" s="1"/>
  <c r="V1999" i="5"/>
  <c r="E1999" i="5" s="1"/>
  <c r="V2000" i="5"/>
  <c r="E2000" i="5" s="1"/>
  <c r="V2001" i="5"/>
  <c r="E2001" i="5" s="1"/>
  <c r="V2002" i="5"/>
  <c r="E2002" i="5" s="1"/>
  <c r="V2003" i="5"/>
  <c r="E2003" i="5" s="1"/>
  <c r="V2004" i="5"/>
  <c r="E2004" i="5" s="1"/>
  <c r="V2005" i="5"/>
  <c r="E2005" i="5" s="1"/>
  <c r="V2006" i="5"/>
  <c r="E2006" i="5" s="1"/>
  <c r="V2007" i="5"/>
  <c r="E2007" i="5" s="1"/>
  <c r="V2008" i="5"/>
  <c r="E2008" i="5" s="1"/>
  <c r="V2009" i="5"/>
  <c r="E2009" i="5" s="1"/>
  <c r="V2010" i="5"/>
  <c r="E2010" i="5" s="1"/>
  <c r="V2011" i="5"/>
  <c r="E2011" i="5" s="1"/>
  <c r="V2012" i="5"/>
  <c r="E2012" i="5" s="1"/>
  <c r="V2013" i="5"/>
  <c r="E2013" i="5" s="1"/>
  <c r="V2014" i="5"/>
  <c r="E2014" i="5" s="1"/>
  <c r="V2015" i="5"/>
  <c r="E2015" i="5" s="1"/>
  <c r="V2016" i="5"/>
  <c r="E2016" i="5" s="1"/>
  <c r="V2017" i="5"/>
  <c r="E2017" i="5" s="1"/>
  <c r="V2018" i="5"/>
  <c r="E2018" i="5" s="1"/>
  <c r="V2019" i="5"/>
  <c r="E2019" i="5" s="1"/>
  <c r="V2020" i="5"/>
  <c r="E2020" i="5" s="1"/>
  <c r="V2021" i="5"/>
  <c r="E2021" i="5" s="1"/>
  <c r="V2022" i="5"/>
  <c r="E2022" i="5" s="1"/>
  <c r="V2023" i="5"/>
  <c r="E2023" i="5" s="1"/>
  <c r="V2024" i="5"/>
  <c r="E2024" i="5" s="1"/>
  <c r="V2025" i="5"/>
  <c r="E2025" i="5" s="1"/>
  <c r="V2026" i="5"/>
  <c r="E2026" i="5" s="1"/>
  <c r="V2027" i="5"/>
  <c r="E2027" i="5" s="1"/>
  <c r="V2028" i="5"/>
  <c r="E2028" i="5" s="1"/>
  <c r="V2029" i="5"/>
  <c r="E2029" i="5" s="1"/>
  <c r="V2030" i="5"/>
  <c r="E2030" i="5" s="1"/>
  <c r="V2031" i="5"/>
  <c r="E2031" i="5" s="1"/>
  <c r="V2032" i="5"/>
  <c r="E2032" i="5" s="1"/>
  <c r="V2033" i="5"/>
  <c r="E2033" i="5" s="1"/>
  <c r="V2034" i="5"/>
  <c r="E2034" i="5" s="1"/>
  <c r="V2035" i="5"/>
  <c r="E2035" i="5" s="1"/>
  <c r="V2036" i="5"/>
  <c r="E2036" i="5" s="1"/>
  <c r="V2037" i="5"/>
  <c r="E2037" i="5" s="1"/>
  <c r="V2038" i="5"/>
  <c r="E2038" i="5" s="1"/>
  <c r="V2039" i="5"/>
  <c r="E2039" i="5" s="1"/>
  <c r="V2040" i="5"/>
  <c r="E2040" i="5" s="1"/>
  <c r="V2041" i="5"/>
  <c r="E2041" i="5" s="1"/>
  <c r="V2042" i="5"/>
  <c r="E2042" i="5" s="1"/>
  <c r="V2043" i="5"/>
  <c r="E2043" i="5" s="1"/>
  <c r="V2044" i="5"/>
  <c r="E2044" i="5" s="1"/>
  <c r="V2045" i="5"/>
  <c r="E2045" i="5" s="1"/>
  <c r="V2046" i="5"/>
  <c r="E2046" i="5" s="1"/>
  <c r="V2047" i="5"/>
  <c r="E2047" i="5" s="1"/>
  <c r="V2048" i="5"/>
  <c r="E2048" i="5" s="1"/>
  <c r="V2049" i="5"/>
  <c r="E2049" i="5" s="1"/>
  <c r="V2050" i="5"/>
  <c r="E2050" i="5" s="1"/>
  <c r="V2051" i="5"/>
  <c r="E2051" i="5" s="1"/>
  <c r="V2052" i="5"/>
  <c r="E2052" i="5" s="1"/>
  <c r="V2053" i="5"/>
  <c r="E2053" i="5" s="1"/>
  <c r="V2054" i="5"/>
  <c r="E2054" i="5" s="1"/>
  <c r="V2055" i="5"/>
  <c r="E2055" i="5" s="1"/>
  <c r="V2056" i="5"/>
  <c r="E2056" i="5" s="1"/>
  <c r="V2057" i="5"/>
  <c r="E2057" i="5" s="1"/>
  <c r="V2058" i="5"/>
  <c r="E2058" i="5" s="1"/>
  <c r="V2059" i="5"/>
  <c r="E2059" i="5" s="1"/>
  <c r="V2060" i="5"/>
  <c r="E2060" i="5" s="1"/>
  <c r="V2061" i="5"/>
  <c r="E2061" i="5" s="1"/>
  <c r="V2062" i="5"/>
  <c r="E2062" i="5" s="1"/>
  <c r="V2063" i="5"/>
  <c r="E2063" i="5" s="1"/>
  <c r="V2064" i="5"/>
  <c r="E2064" i="5" s="1"/>
  <c r="V2065" i="5"/>
  <c r="E2065" i="5" s="1"/>
  <c r="V2066" i="5"/>
  <c r="E2066" i="5" s="1"/>
  <c r="V2067" i="5"/>
  <c r="E2067" i="5" s="1"/>
  <c r="V2068" i="5"/>
  <c r="E2068" i="5" s="1"/>
  <c r="V2069" i="5"/>
  <c r="E2069" i="5" s="1"/>
  <c r="V2070" i="5"/>
  <c r="E2070" i="5" s="1"/>
  <c r="V2071" i="5"/>
  <c r="E2071" i="5" s="1"/>
  <c r="V2072" i="5"/>
  <c r="E2072" i="5" s="1"/>
  <c r="V2073" i="5"/>
  <c r="E2073" i="5" s="1"/>
  <c r="V2074" i="5"/>
  <c r="E2074" i="5" s="1"/>
  <c r="V2075" i="5"/>
  <c r="E2075" i="5" s="1"/>
  <c r="V2076" i="5"/>
  <c r="E2076" i="5" s="1"/>
  <c r="V2077" i="5"/>
  <c r="E2077" i="5" s="1"/>
  <c r="V2078" i="5"/>
  <c r="E2078" i="5" s="1"/>
  <c r="V2079" i="5"/>
  <c r="E2079" i="5" s="1"/>
  <c r="V2080" i="5"/>
  <c r="E2080" i="5" s="1"/>
  <c r="V2081" i="5"/>
  <c r="E2081" i="5" s="1"/>
  <c r="V2082" i="5"/>
  <c r="E2082" i="5" s="1"/>
  <c r="V2083" i="5"/>
  <c r="E2083" i="5" s="1"/>
  <c r="V2084" i="5"/>
  <c r="E2084" i="5" s="1"/>
  <c r="V2085" i="5"/>
  <c r="E2085" i="5" s="1"/>
  <c r="V2086" i="5"/>
  <c r="E2086" i="5" s="1"/>
  <c r="V2087" i="5"/>
  <c r="E2087" i="5" s="1"/>
  <c r="V2088" i="5"/>
  <c r="E2088" i="5" s="1"/>
  <c r="V2089" i="5"/>
  <c r="E2089" i="5" s="1"/>
  <c r="V2090" i="5"/>
  <c r="E2090" i="5" s="1"/>
  <c r="V2091" i="5"/>
  <c r="E2091" i="5" s="1"/>
  <c r="V2092" i="5"/>
  <c r="E2092" i="5" s="1"/>
  <c r="V2093" i="5"/>
  <c r="E2093" i="5" s="1"/>
  <c r="V2094" i="5"/>
  <c r="E2094" i="5" s="1"/>
  <c r="V2095" i="5"/>
  <c r="E2095" i="5" s="1"/>
  <c r="V2096" i="5"/>
  <c r="E2096" i="5" s="1"/>
  <c r="V2097" i="5"/>
  <c r="E2097" i="5" s="1"/>
  <c r="V2098" i="5"/>
  <c r="E2098" i="5" s="1"/>
  <c r="V2099" i="5"/>
  <c r="E2099" i="5" s="1"/>
  <c r="V2100" i="5"/>
  <c r="E2100" i="5" s="1"/>
  <c r="V2101" i="5"/>
  <c r="E2101" i="5" s="1"/>
  <c r="V2102" i="5"/>
  <c r="E2102" i="5" s="1"/>
  <c r="V2103" i="5"/>
  <c r="E2103" i="5" s="1"/>
  <c r="V2104" i="5"/>
  <c r="E2104" i="5" s="1"/>
  <c r="V2105" i="5"/>
  <c r="E2105" i="5" s="1"/>
  <c r="V2106" i="5"/>
  <c r="E2106" i="5" s="1"/>
  <c r="V2107" i="5"/>
  <c r="E2107" i="5" s="1"/>
  <c r="V2108" i="5"/>
  <c r="E2108" i="5" s="1"/>
  <c r="V2109" i="5"/>
  <c r="E2109" i="5" s="1"/>
  <c r="V2110" i="5"/>
  <c r="E2110" i="5" s="1"/>
  <c r="V2111" i="5"/>
  <c r="E2111" i="5" s="1"/>
  <c r="V2112" i="5"/>
  <c r="E2112" i="5" s="1"/>
  <c r="V2113" i="5"/>
  <c r="E2113" i="5" s="1"/>
  <c r="V2114" i="5"/>
  <c r="E2114" i="5" s="1"/>
  <c r="V2115" i="5"/>
  <c r="E2115" i="5" s="1"/>
  <c r="V2116" i="5"/>
  <c r="E2116" i="5" s="1"/>
  <c r="V2117" i="5"/>
  <c r="E2117" i="5" s="1"/>
  <c r="V2118" i="5"/>
  <c r="E2118" i="5" s="1"/>
  <c r="V2119" i="5"/>
  <c r="E2119" i="5" s="1"/>
  <c r="V2120" i="5"/>
  <c r="E2120" i="5" s="1"/>
  <c r="V2121" i="5"/>
  <c r="E2121" i="5" s="1"/>
  <c r="V2122" i="5"/>
  <c r="E2122" i="5" s="1"/>
  <c r="V2123" i="5"/>
  <c r="E2123" i="5" s="1"/>
  <c r="V2124" i="5"/>
  <c r="E2124" i="5" s="1"/>
  <c r="V2125" i="5"/>
  <c r="E2125" i="5" s="1"/>
  <c r="V2126" i="5"/>
  <c r="E2126" i="5" s="1"/>
  <c r="V2127" i="5"/>
  <c r="E2127" i="5" s="1"/>
  <c r="V2128" i="5"/>
  <c r="E2128" i="5" s="1"/>
  <c r="V2129" i="5"/>
  <c r="E2129" i="5" s="1"/>
  <c r="V2130" i="5"/>
  <c r="E2130" i="5" s="1"/>
  <c r="V2131" i="5"/>
  <c r="E2131" i="5" s="1"/>
  <c r="V2132" i="5"/>
  <c r="E2132" i="5" s="1"/>
  <c r="V2133" i="5"/>
  <c r="E2133" i="5" s="1"/>
  <c r="V2134" i="5"/>
  <c r="E2134" i="5" s="1"/>
  <c r="V2135" i="5"/>
  <c r="E2135" i="5" s="1"/>
  <c r="V2136" i="5"/>
  <c r="E2136" i="5" s="1"/>
  <c r="V2137" i="5"/>
  <c r="E2137" i="5" s="1"/>
  <c r="V2138" i="5"/>
  <c r="E2138" i="5" s="1"/>
  <c r="V2139" i="5"/>
  <c r="E2139" i="5" s="1"/>
  <c r="V2140" i="5"/>
  <c r="E2140" i="5" s="1"/>
  <c r="V2141" i="5"/>
  <c r="E2141" i="5" s="1"/>
  <c r="V2142" i="5"/>
  <c r="E2142" i="5" s="1"/>
  <c r="V2143" i="5"/>
  <c r="E2143" i="5" s="1"/>
  <c r="V2144" i="5"/>
  <c r="E2144" i="5" s="1"/>
  <c r="V2145" i="5"/>
  <c r="E2145" i="5" s="1"/>
  <c r="V2146" i="5"/>
  <c r="E2146" i="5" s="1"/>
  <c r="V2147" i="5"/>
  <c r="E2147" i="5" s="1"/>
  <c r="V2148" i="5"/>
  <c r="E2148" i="5" s="1"/>
  <c r="V2149" i="5"/>
  <c r="E2149" i="5" s="1"/>
  <c r="V2150" i="5"/>
  <c r="E2150" i="5" s="1"/>
  <c r="V2151" i="5"/>
  <c r="E2151" i="5" s="1"/>
  <c r="V2152" i="5"/>
  <c r="E2152" i="5" s="1"/>
  <c r="V2153" i="5"/>
  <c r="E2153" i="5" s="1"/>
  <c r="V2154" i="5"/>
  <c r="E2154" i="5" s="1"/>
  <c r="V2155" i="5"/>
  <c r="E2155" i="5" s="1"/>
  <c r="V2156" i="5"/>
  <c r="E2156" i="5" s="1"/>
  <c r="V2157" i="5"/>
  <c r="E2157" i="5" s="1"/>
  <c r="V2158" i="5"/>
  <c r="E2158" i="5" s="1"/>
  <c r="V2159" i="5"/>
  <c r="E2159" i="5" s="1"/>
  <c r="V2160" i="5"/>
  <c r="E2160" i="5" s="1"/>
  <c r="V2161" i="5"/>
  <c r="E2161" i="5" s="1"/>
  <c r="V2162" i="5"/>
  <c r="E2162" i="5" s="1"/>
  <c r="V2163" i="5"/>
  <c r="E2163" i="5" s="1"/>
  <c r="V2164" i="5"/>
  <c r="E2164" i="5" s="1"/>
  <c r="V2165" i="5"/>
  <c r="E2165" i="5" s="1"/>
  <c r="V2166" i="5"/>
  <c r="E2166" i="5" s="1"/>
  <c r="V2167" i="5"/>
  <c r="E2167" i="5" s="1"/>
  <c r="V2168" i="5"/>
  <c r="E2168" i="5" s="1"/>
  <c r="V2169" i="5"/>
  <c r="E2169" i="5" s="1"/>
  <c r="V2170" i="5"/>
  <c r="E2170" i="5" s="1"/>
  <c r="V2171" i="5"/>
  <c r="E2171" i="5" s="1"/>
  <c r="V2172" i="5"/>
  <c r="E2172" i="5" s="1"/>
  <c r="V2173" i="5"/>
  <c r="E2173" i="5" s="1"/>
  <c r="V2174" i="5"/>
  <c r="E2174" i="5" s="1"/>
  <c r="V2175" i="5"/>
  <c r="E2175" i="5" s="1"/>
  <c r="V2176" i="5"/>
  <c r="E2176" i="5" s="1"/>
  <c r="V2177" i="5"/>
  <c r="E2177" i="5" s="1"/>
  <c r="V2178" i="5"/>
  <c r="E2178" i="5" s="1"/>
  <c r="V2179" i="5"/>
  <c r="E2179" i="5" s="1"/>
  <c r="V2180" i="5"/>
  <c r="E2180" i="5" s="1"/>
  <c r="V2181" i="5"/>
  <c r="E2181" i="5" s="1"/>
  <c r="V2182" i="5"/>
  <c r="E2182" i="5" s="1"/>
  <c r="V2183" i="5"/>
  <c r="E2183" i="5" s="1"/>
  <c r="V2184" i="5"/>
  <c r="E2184" i="5" s="1"/>
  <c r="V2185" i="5"/>
  <c r="E2185" i="5" s="1"/>
  <c r="V2186" i="5"/>
  <c r="E2186" i="5" s="1"/>
  <c r="V2187" i="5"/>
  <c r="E2187" i="5" s="1"/>
  <c r="V2188" i="5"/>
  <c r="E2188" i="5" s="1"/>
  <c r="V2189" i="5"/>
  <c r="E2189" i="5" s="1"/>
  <c r="V2190" i="5"/>
  <c r="E2190" i="5" s="1"/>
  <c r="V2191" i="5"/>
  <c r="E2191" i="5" s="1"/>
  <c r="V2192" i="5"/>
  <c r="E2192" i="5" s="1"/>
  <c r="V2193" i="5"/>
  <c r="E2193" i="5" s="1"/>
  <c r="V2194" i="5"/>
  <c r="E2194" i="5" s="1"/>
  <c r="V2195" i="5"/>
  <c r="E2195" i="5" s="1"/>
  <c r="V2196" i="5"/>
  <c r="E2196" i="5" s="1"/>
  <c r="V2197" i="5"/>
  <c r="E2197" i="5" s="1"/>
  <c r="V2198" i="5"/>
  <c r="E2198" i="5" s="1"/>
  <c r="V2199" i="5"/>
  <c r="E2199" i="5" s="1"/>
  <c r="V2200" i="5"/>
  <c r="E2200" i="5" s="1"/>
  <c r="V2201" i="5"/>
  <c r="E2201" i="5" s="1"/>
  <c r="V2202" i="5"/>
  <c r="E2202" i="5" s="1"/>
  <c r="V2203" i="5"/>
  <c r="E2203" i="5" s="1"/>
  <c r="V2204" i="5"/>
  <c r="E2204" i="5" s="1"/>
  <c r="V2205" i="5"/>
  <c r="E2205" i="5" s="1"/>
  <c r="V2206" i="5"/>
  <c r="E2206" i="5" s="1"/>
  <c r="V2207" i="5"/>
  <c r="E2207" i="5" s="1"/>
  <c r="V2208" i="5"/>
  <c r="E2208" i="5" s="1"/>
  <c r="V2209" i="5"/>
  <c r="E2209" i="5" s="1"/>
  <c r="V2210" i="5"/>
  <c r="E2210" i="5" s="1"/>
  <c r="V2211" i="5"/>
  <c r="E2211" i="5" s="1"/>
  <c r="V2212" i="5"/>
  <c r="E2212" i="5" s="1"/>
  <c r="V2213" i="5"/>
  <c r="E2213" i="5" s="1"/>
  <c r="V2214" i="5"/>
  <c r="E2214" i="5" s="1"/>
  <c r="V2215" i="5"/>
  <c r="E2215" i="5" s="1"/>
  <c r="V2216" i="5"/>
  <c r="E2216" i="5" s="1"/>
  <c r="V2217" i="5"/>
  <c r="E2217" i="5" s="1"/>
  <c r="V2218" i="5"/>
  <c r="E2218" i="5" s="1"/>
  <c r="V2219" i="5"/>
  <c r="E2219" i="5" s="1"/>
  <c r="V2220" i="5"/>
  <c r="E2220" i="5" s="1"/>
  <c r="V2221" i="5"/>
  <c r="E2221" i="5" s="1"/>
  <c r="V2222" i="5"/>
  <c r="E2222" i="5" s="1"/>
  <c r="V2223" i="5"/>
  <c r="E2223" i="5" s="1"/>
  <c r="V2224" i="5"/>
  <c r="E2224" i="5" s="1"/>
  <c r="V2225" i="5"/>
  <c r="E2225" i="5" s="1"/>
  <c r="V2226" i="5"/>
  <c r="E2226" i="5" s="1"/>
  <c r="V2227" i="5"/>
  <c r="E2227" i="5" s="1"/>
  <c r="V2228" i="5"/>
  <c r="E2228" i="5" s="1"/>
  <c r="V2229" i="5"/>
  <c r="E2229" i="5" s="1"/>
  <c r="V2230" i="5"/>
  <c r="E2230" i="5" s="1"/>
  <c r="V2231" i="5"/>
  <c r="E2231" i="5" s="1"/>
  <c r="V2232" i="5"/>
  <c r="E2232" i="5" s="1"/>
  <c r="V2233" i="5"/>
  <c r="E2233" i="5" s="1"/>
  <c r="V2234" i="5"/>
  <c r="E2234" i="5" s="1"/>
  <c r="V2235" i="5"/>
  <c r="E2235" i="5" s="1"/>
  <c r="V2236" i="5"/>
  <c r="E2236" i="5" s="1"/>
  <c r="V2237" i="5"/>
  <c r="E2237" i="5" s="1"/>
  <c r="V2238" i="5"/>
  <c r="E2238" i="5" s="1"/>
  <c r="V2239" i="5"/>
  <c r="E2239" i="5" s="1"/>
  <c r="V2240" i="5"/>
  <c r="E2240" i="5" s="1"/>
  <c r="V2241" i="5"/>
  <c r="E2241" i="5" s="1"/>
  <c r="V2242" i="5"/>
  <c r="E2242" i="5" s="1"/>
  <c r="V2243" i="5"/>
  <c r="E2243" i="5" s="1"/>
  <c r="V2244" i="5"/>
  <c r="E2244" i="5" s="1"/>
  <c r="V2245" i="5"/>
  <c r="E2245" i="5" s="1"/>
  <c r="V2246" i="5"/>
  <c r="E2246" i="5" s="1"/>
  <c r="V2247" i="5"/>
  <c r="E2247" i="5" s="1"/>
  <c r="V2248" i="5"/>
  <c r="E2248" i="5" s="1"/>
  <c r="V2249" i="5"/>
  <c r="E2249" i="5" s="1"/>
  <c r="V2250" i="5"/>
  <c r="E2250" i="5" s="1"/>
  <c r="V2251" i="5"/>
  <c r="E2251" i="5" s="1"/>
  <c r="V2252" i="5"/>
  <c r="E2252" i="5" s="1"/>
  <c r="V2253" i="5"/>
  <c r="E2253" i="5" s="1"/>
  <c r="V2254" i="5"/>
  <c r="E2254" i="5" s="1"/>
  <c r="V2255" i="5"/>
  <c r="E2255" i="5" s="1"/>
  <c r="V2256" i="5"/>
  <c r="E2256" i="5" s="1"/>
  <c r="V2257" i="5"/>
  <c r="E2257" i="5" s="1"/>
  <c r="V2258" i="5"/>
  <c r="E2258" i="5" s="1"/>
  <c r="V2259" i="5"/>
  <c r="E2259" i="5" s="1"/>
  <c r="V2260" i="5"/>
  <c r="E2260" i="5" s="1"/>
  <c r="V2261" i="5"/>
  <c r="E2261" i="5" s="1"/>
  <c r="V2262" i="5"/>
  <c r="E2262" i="5" s="1"/>
  <c r="V2263" i="5"/>
  <c r="E2263" i="5" s="1"/>
  <c r="V2264" i="5"/>
  <c r="E2264" i="5" s="1"/>
  <c r="V2265" i="5"/>
  <c r="E2265" i="5" s="1"/>
  <c r="V2266" i="5"/>
  <c r="E2266" i="5" s="1"/>
  <c r="V2267" i="5"/>
  <c r="E2267" i="5" s="1"/>
  <c r="V2268" i="5"/>
  <c r="E2268" i="5" s="1"/>
  <c r="V2269" i="5"/>
  <c r="E2269" i="5" s="1"/>
  <c r="V2270" i="5"/>
  <c r="E2270" i="5" s="1"/>
  <c r="V2271" i="5"/>
  <c r="E2271" i="5" s="1"/>
  <c r="V2272" i="5"/>
  <c r="E2272" i="5" s="1"/>
  <c r="V2273" i="5"/>
  <c r="E2273" i="5" s="1"/>
  <c r="V2274" i="5"/>
  <c r="E2274" i="5" s="1"/>
  <c r="V2275" i="5"/>
  <c r="E2275" i="5" s="1"/>
  <c r="V2276" i="5"/>
  <c r="E2276" i="5" s="1"/>
  <c r="V2277" i="5"/>
  <c r="E2277" i="5" s="1"/>
  <c r="V2278" i="5"/>
  <c r="E2278" i="5" s="1"/>
  <c r="V2279" i="5"/>
  <c r="E2279" i="5" s="1"/>
  <c r="V2280" i="5"/>
  <c r="E2280" i="5" s="1"/>
  <c r="V2281" i="5"/>
  <c r="E2281" i="5" s="1"/>
  <c r="V2282" i="5"/>
  <c r="E2282" i="5" s="1"/>
  <c r="V2283" i="5"/>
  <c r="E2283" i="5" s="1"/>
  <c r="V2284" i="5"/>
  <c r="E2284" i="5" s="1"/>
  <c r="V2285" i="5"/>
  <c r="E2285" i="5" s="1"/>
  <c r="V2286" i="5"/>
  <c r="E2286" i="5" s="1"/>
  <c r="V2287" i="5"/>
  <c r="E2287" i="5" s="1"/>
  <c r="V2288" i="5"/>
  <c r="E2288" i="5" s="1"/>
  <c r="V2289" i="5"/>
  <c r="E2289" i="5" s="1"/>
  <c r="V2290" i="5"/>
  <c r="E2290" i="5" s="1"/>
  <c r="V2291" i="5"/>
  <c r="E2291" i="5" s="1"/>
  <c r="V2292" i="5"/>
  <c r="E2292" i="5" s="1"/>
  <c r="V2293" i="5"/>
  <c r="E2293" i="5" s="1"/>
  <c r="V2294" i="5"/>
  <c r="E2294" i="5" s="1"/>
  <c r="V2295" i="5"/>
  <c r="E2295" i="5" s="1"/>
  <c r="V2296" i="5"/>
  <c r="E2296" i="5" s="1"/>
  <c r="V2297" i="5"/>
  <c r="E2297" i="5" s="1"/>
  <c r="V2298" i="5"/>
  <c r="E2298" i="5" s="1"/>
  <c r="V2299" i="5"/>
  <c r="E2299" i="5" s="1"/>
  <c r="V2300" i="5"/>
  <c r="E2300" i="5" s="1"/>
  <c r="V2301" i="5"/>
  <c r="E2301" i="5" s="1"/>
  <c r="V2302" i="5"/>
  <c r="E2302" i="5" s="1"/>
  <c r="V2303" i="5"/>
  <c r="E2303" i="5" s="1"/>
  <c r="V2304" i="5"/>
  <c r="E2304" i="5" s="1"/>
  <c r="V2305" i="5"/>
  <c r="E2305" i="5" s="1"/>
  <c r="V2306" i="5"/>
  <c r="E2306" i="5" s="1"/>
  <c r="V2307" i="5"/>
  <c r="E2307" i="5" s="1"/>
  <c r="V2308" i="5"/>
  <c r="E2308" i="5" s="1"/>
  <c r="V2309" i="5"/>
  <c r="E2309" i="5" s="1"/>
  <c r="V2310" i="5"/>
  <c r="E2310" i="5" s="1"/>
  <c r="V2311" i="5"/>
  <c r="E2311" i="5" s="1"/>
  <c r="V2312" i="5"/>
  <c r="E2312" i="5" s="1"/>
  <c r="V2313" i="5"/>
  <c r="E2313" i="5" s="1"/>
  <c r="V2314" i="5"/>
  <c r="E2314" i="5" s="1"/>
  <c r="V2315" i="5"/>
  <c r="E2315" i="5" s="1"/>
  <c r="V2316" i="5"/>
  <c r="E2316" i="5" s="1"/>
  <c r="V2317" i="5"/>
  <c r="E2317" i="5" s="1"/>
  <c r="V2318" i="5"/>
  <c r="E2318" i="5" s="1"/>
  <c r="V2319" i="5"/>
  <c r="E2319" i="5" s="1"/>
  <c r="V2320" i="5"/>
  <c r="E2320" i="5" s="1"/>
  <c r="V2321" i="5"/>
  <c r="E2321" i="5" s="1"/>
  <c r="V2322" i="5"/>
  <c r="E2322" i="5" s="1"/>
  <c r="V2323" i="5"/>
  <c r="E2323" i="5" s="1"/>
  <c r="V2324" i="5"/>
  <c r="E2324" i="5" s="1"/>
  <c r="V2325" i="5"/>
  <c r="E2325" i="5" s="1"/>
  <c r="V2326" i="5"/>
  <c r="E2326" i="5" s="1"/>
  <c r="V2327" i="5"/>
  <c r="E2327" i="5" s="1"/>
  <c r="V2328" i="5"/>
  <c r="E2328" i="5" s="1"/>
  <c r="V2329" i="5"/>
  <c r="E2329" i="5" s="1"/>
  <c r="V2330" i="5"/>
  <c r="E2330" i="5" s="1"/>
  <c r="V2331" i="5"/>
  <c r="E2331" i="5" s="1"/>
  <c r="V2332" i="5"/>
  <c r="E2332" i="5" s="1"/>
  <c r="V2333" i="5"/>
  <c r="E2333" i="5" s="1"/>
  <c r="V2334" i="5"/>
  <c r="E2334" i="5" s="1"/>
  <c r="V2335" i="5"/>
  <c r="E2335" i="5" s="1"/>
  <c r="V2336" i="5"/>
  <c r="E2336" i="5" s="1"/>
  <c r="V2337" i="5"/>
  <c r="E2337" i="5" s="1"/>
  <c r="V2338" i="5"/>
  <c r="E2338" i="5" s="1"/>
  <c r="V2339" i="5"/>
  <c r="E2339" i="5" s="1"/>
  <c r="V2340" i="5"/>
  <c r="E2340" i="5" s="1"/>
  <c r="V2341" i="5"/>
  <c r="E2341" i="5" s="1"/>
  <c r="V2342" i="5"/>
  <c r="E2342" i="5" s="1"/>
  <c r="V2343" i="5"/>
  <c r="E2343" i="5" s="1"/>
  <c r="V2344" i="5"/>
  <c r="E2344" i="5" s="1"/>
  <c r="V2345" i="5"/>
  <c r="E2345" i="5" s="1"/>
  <c r="V2346" i="5"/>
  <c r="E2346" i="5" s="1"/>
  <c r="V2347" i="5"/>
  <c r="E2347" i="5" s="1"/>
  <c r="V2348" i="5"/>
  <c r="E2348" i="5" s="1"/>
  <c r="V2349" i="5"/>
  <c r="E2349" i="5" s="1"/>
  <c r="V2350" i="5"/>
  <c r="E2350" i="5" s="1"/>
  <c r="V2351" i="5"/>
  <c r="E2351" i="5" s="1"/>
  <c r="V2352" i="5"/>
  <c r="E2352" i="5" s="1"/>
  <c r="V2353" i="5"/>
  <c r="E2353" i="5" s="1"/>
  <c r="V2354" i="5"/>
  <c r="E2354" i="5" s="1"/>
  <c r="V2355" i="5"/>
  <c r="E2355" i="5" s="1"/>
  <c r="V2356" i="5"/>
  <c r="E2356" i="5" s="1"/>
  <c r="V2357" i="5"/>
  <c r="E2357" i="5" s="1"/>
  <c r="V2358" i="5"/>
  <c r="E2358" i="5" s="1"/>
  <c r="V2359" i="5"/>
  <c r="E2359" i="5" s="1"/>
  <c r="V2360" i="5"/>
  <c r="E2360" i="5" s="1"/>
  <c r="V2361" i="5"/>
  <c r="E2361" i="5" s="1"/>
  <c r="V2362" i="5"/>
  <c r="E2362" i="5" s="1"/>
  <c r="V2363" i="5"/>
  <c r="E2363" i="5" s="1"/>
  <c r="V2364" i="5"/>
  <c r="E2364" i="5" s="1"/>
  <c r="V2365" i="5"/>
  <c r="E2365" i="5" s="1"/>
  <c r="V2366" i="5"/>
  <c r="E2366" i="5" s="1"/>
  <c r="V2367" i="5"/>
  <c r="E2367" i="5" s="1"/>
  <c r="V2368" i="5"/>
  <c r="E2368" i="5" s="1"/>
  <c r="V2369" i="5"/>
  <c r="E2369" i="5" s="1"/>
  <c r="V2370" i="5"/>
  <c r="E2370" i="5" s="1"/>
  <c r="V2371" i="5"/>
  <c r="E2371" i="5" s="1"/>
  <c r="V2372" i="5"/>
  <c r="E2372" i="5" s="1"/>
  <c r="V2373" i="5"/>
  <c r="E2373" i="5" s="1"/>
  <c r="V2374" i="5"/>
  <c r="E2374" i="5" s="1"/>
  <c r="V2375" i="5"/>
  <c r="E2375" i="5" s="1"/>
  <c r="V2376" i="5"/>
  <c r="E2376" i="5" s="1"/>
  <c r="V2377" i="5"/>
  <c r="E2377" i="5" s="1"/>
  <c r="V2378" i="5"/>
  <c r="E2378" i="5" s="1"/>
  <c r="V2379" i="5"/>
  <c r="E2379" i="5" s="1"/>
  <c r="V2380" i="5"/>
  <c r="E2380" i="5" s="1"/>
  <c r="V2381" i="5"/>
  <c r="E2381" i="5" s="1"/>
  <c r="V2382" i="5"/>
  <c r="E2382" i="5" s="1"/>
  <c r="V2383" i="5"/>
  <c r="E2383" i="5" s="1"/>
  <c r="V2384" i="5"/>
  <c r="E2384" i="5" s="1"/>
  <c r="V2385" i="5"/>
  <c r="E2385" i="5" s="1"/>
  <c r="V2386" i="5"/>
  <c r="E2386" i="5" s="1"/>
  <c r="V2387" i="5"/>
  <c r="E2387" i="5" s="1"/>
  <c r="V2388" i="5"/>
  <c r="E2388" i="5" s="1"/>
  <c r="V2389" i="5"/>
  <c r="E2389" i="5" s="1"/>
  <c r="V2390" i="5"/>
  <c r="E2390" i="5" s="1"/>
  <c r="V2391" i="5"/>
  <c r="E2391" i="5" s="1"/>
  <c r="V2392" i="5"/>
  <c r="E2392" i="5" s="1"/>
  <c r="V2393" i="5"/>
  <c r="E2393" i="5" s="1"/>
  <c r="V2394" i="5"/>
  <c r="E2394" i="5" s="1"/>
  <c r="V2395" i="5"/>
  <c r="E2395" i="5" s="1"/>
  <c r="V2396" i="5"/>
  <c r="E2396" i="5" s="1"/>
  <c r="V2397" i="5"/>
  <c r="E2397" i="5" s="1"/>
  <c r="V2398" i="5"/>
  <c r="E2398" i="5" s="1"/>
  <c r="V2399" i="5"/>
  <c r="E2399" i="5" s="1"/>
  <c r="V2400" i="5"/>
  <c r="E2400" i="5" s="1"/>
  <c r="V2401" i="5"/>
  <c r="E2401" i="5" s="1"/>
  <c r="V2402" i="5"/>
  <c r="E2402" i="5" s="1"/>
  <c r="V2403" i="5"/>
  <c r="E2403" i="5" s="1"/>
  <c r="V2404" i="5"/>
  <c r="E2404" i="5" s="1"/>
  <c r="V2405" i="5"/>
  <c r="E2405" i="5" s="1"/>
  <c r="V2406" i="5"/>
  <c r="E2406" i="5" s="1"/>
  <c r="V2407" i="5"/>
  <c r="E2407" i="5" s="1"/>
  <c r="V2408" i="5"/>
  <c r="E2408" i="5" s="1"/>
  <c r="V2409" i="5"/>
  <c r="E2409" i="5" s="1"/>
  <c r="V2410" i="5"/>
  <c r="E2410" i="5" s="1"/>
  <c r="V2411" i="5"/>
  <c r="E2411" i="5" s="1"/>
  <c r="V2412" i="5"/>
  <c r="E2412" i="5" s="1"/>
  <c r="V2413" i="5"/>
  <c r="E2413" i="5" s="1"/>
  <c r="V2414" i="5"/>
  <c r="E2414" i="5" s="1"/>
  <c r="V2415" i="5"/>
  <c r="E2415" i="5" s="1"/>
  <c r="V2416" i="5"/>
  <c r="E2416" i="5" s="1"/>
  <c r="V2417" i="5"/>
  <c r="E2417" i="5" s="1"/>
  <c r="V2418" i="5"/>
  <c r="E2418" i="5" s="1"/>
  <c r="V2419" i="5"/>
  <c r="E2419" i="5" s="1"/>
  <c r="V2420" i="5"/>
  <c r="E2420" i="5" s="1"/>
  <c r="V2421" i="5"/>
  <c r="E2421" i="5" s="1"/>
  <c r="V2422" i="5"/>
  <c r="E2422" i="5" s="1"/>
  <c r="V2423" i="5"/>
  <c r="E2423" i="5" s="1"/>
  <c r="V2424" i="5"/>
  <c r="E2424" i="5" s="1"/>
  <c r="V2425" i="5"/>
  <c r="E2425" i="5" s="1"/>
  <c r="V2426" i="5"/>
  <c r="E2426" i="5" s="1"/>
  <c r="V2427" i="5"/>
  <c r="E2427" i="5" s="1"/>
  <c r="V2428" i="5"/>
  <c r="E2428" i="5" s="1"/>
  <c r="V2429" i="5"/>
  <c r="E2429" i="5" s="1"/>
  <c r="V2430" i="5"/>
  <c r="E2430" i="5" s="1"/>
  <c r="V2431" i="5"/>
  <c r="E2431" i="5" s="1"/>
  <c r="V2432" i="5"/>
  <c r="E2432" i="5" s="1"/>
  <c r="V2433" i="5"/>
  <c r="E2433" i="5" s="1"/>
  <c r="V2434" i="5"/>
  <c r="E2434" i="5" s="1"/>
  <c r="V2435" i="5"/>
  <c r="E2435" i="5" s="1"/>
  <c r="V2436" i="5"/>
  <c r="E2436" i="5" s="1"/>
  <c r="V2437" i="5"/>
  <c r="E2437" i="5" s="1"/>
  <c r="V2438" i="5"/>
  <c r="E2438" i="5" s="1"/>
  <c r="V2439" i="5"/>
  <c r="E2439" i="5" s="1"/>
  <c r="V2440" i="5"/>
  <c r="E2440" i="5" s="1"/>
  <c r="V2441" i="5"/>
  <c r="E2441" i="5" s="1"/>
  <c r="V2442" i="5"/>
  <c r="E2442" i="5" s="1"/>
  <c r="V2443" i="5"/>
  <c r="E2443" i="5" s="1"/>
  <c r="V2444" i="5"/>
  <c r="E2444" i="5" s="1"/>
  <c r="V2445" i="5"/>
  <c r="E2445" i="5" s="1"/>
  <c r="V2446" i="5"/>
  <c r="E2446" i="5" s="1"/>
  <c r="V2447" i="5"/>
  <c r="E2447" i="5" s="1"/>
  <c r="V2448" i="5"/>
  <c r="E2448" i="5" s="1"/>
  <c r="V2449" i="5"/>
  <c r="E2449" i="5" s="1"/>
  <c r="V2450" i="5"/>
  <c r="E2450" i="5" s="1"/>
  <c r="V2451" i="5"/>
  <c r="E2451" i="5" s="1"/>
  <c r="V2452" i="5"/>
  <c r="E2452" i="5" s="1"/>
  <c r="V2453" i="5"/>
  <c r="E2453" i="5" s="1"/>
  <c r="V2454" i="5"/>
  <c r="E2454" i="5" s="1"/>
  <c r="V2455" i="5"/>
  <c r="E2455" i="5" s="1"/>
  <c r="V2456" i="5"/>
  <c r="E2456" i="5" s="1"/>
  <c r="V2457" i="5"/>
  <c r="E2457" i="5" s="1"/>
  <c r="V2458" i="5"/>
  <c r="E2458" i="5" s="1"/>
  <c r="V2459" i="5"/>
  <c r="E2459" i="5" s="1"/>
  <c r="V2460" i="5"/>
  <c r="E2460" i="5" s="1"/>
  <c r="V2461" i="5"/>
  <c r="E2461" i="5" s="1"/>
  <c r="V2462" i="5"/>
  <c r="E2462" i="5" s="1"/>
  <c r="V2463" i="5"/>
  <c r="E2463" i="5" s="1"/>
  <c r="V2464" i="5"/>
  <c r="E2464" i="5" s="1"/>
  <c r="V2465" i="5"/>
  <c r="E2465" i="5" s="1"/>
  <c r="V2466" i="5"/>
  <c r="E2466" i="5" s="1"/>
  <c r="V2467" i="5"/>
  <c r="E2467" i="5" s="1"/>
  <c r="V2468" i="5"/>
  <c r="E2468" i="5" s="1"/>
  <c r="V2469" i="5"/>
  <c r="E2469" i="5" s="1"/>
  <c r="V2470" i="5"/>
  <c r="E2470" i="5" s="1"/>
  <c r="V2471" i="5"/>
  <c r="E2471" i="5" s="1"/>
  <c r="V2472" i="5"/>
  <c r="E2472" i="5" s="1"/>
  <c r="V2473" i="5"/>
  <c r="E2473" i="5" s="1"/>
  <c r="V2474" i="5"/>
  <c r="E2474" i="5" s="1"/>
  <c r="V2475" i="5"/>
  <c r="E2475" i="5" s="1"/>
  <c r="V2476" i="5"/>
  <c r="E2476" i="5" s="1"/>
  <c r="V2477" i="5"/>
  <c r="E2477" i="5" s="1"/>
  <c r="V2478" i="5"/>
  <c r="E2478" i="5" s="1"/>
  <c r="V2479" i="5"/>
  <c r="E2479" i="5" s="1"/>
  <c r="V2480" i="5"/>
  <c r="E2480" i="5" s="1"/>
  <c r="V2481" i="5"/>
  <c r="E2481" i="5" s="1"/>
  <c r="V2482" i="5"/>
  <c r="E2482" i="5" s="1"/>
  <c r="V2483" i="5"/>
  <c r="E2483" i="5" s="1"/>
  <c r="V2484" i="5"/>
  <c r="E2484" i="5" s="1"/>
  <c r="V2485" i="5"/>
  <c r="E2485" i="5" s="1"/>
  <c r="V2486" i="5"/>
  <c r="E2486" i="5" s="1"/>
  <c r="V2487" i="5"/>
  <c r="E2487" i="5" s="1"/>
  <c r="V2488" i="5"/>
  <c r="E2488" i="5" s="1"/>
  <c r="V2489" i="5"/>
  <c r="E2489" i="5" s="1"/>
  <c r="V2490" i="5"/>
  <c r="E2490" i="5" s="1"/>
  <c r="V2491" i="5"/>
  <c r="E2491" i="5" s="1"/>
  <c r="V2492" i="5"/>
  <c r="E2492" i="5" s="1"/>
  <c r="V2493" i="5"/>
  <c r="E2493" i="5" s="1"/>
  <c r="V2494" i="5"/>
  <c r="E2494" i="5" s="1"/>
  <c r="V2495" i="5"/>
  <c r="E2495" i="5" s="1"/>
  <c r="V2496" i="5"/>
  <c r="E2496" i="5" s="1"/>
  <c r="V2497" i="5"/>
  <c r="E2497" i="5" s="1"/>
  <c r="V2498" i="5"/>
  <c r="E2498" i="5" s="1"/>
  <c r="E2499" i="5"/>
  <c r="V2504" i="5"/>
  <c r="E2504" i="5"/>
  <c r="C123" i="6"/>
  <c r="C122" i="6"/>
  <c r="C121" i="6"/>
  <c r="C120" i="6"/>
  <c r="G103" i="6"/>
  <c r="G102" i="6"/>
  <c r="G101" i="6"/>
  <c r="G100" i="6"/>
  <c r="G88" i="6"/>
  <c r="G87" i="6"/>
  <c r="G86" i="6"/>
  <c r="G85" i="6"/>
  <c r="G84" i="6"/>
  <c r="G83" i="6"/>
  <c r="G77" i="6"/>
  <c r="G76" i="6"/>
  <c r="G75" i="6"/>
  <c r="G74" i="6"/>
  <c r="G73" i="6"/>
  <c r="G72" i="6"/>
  <c r="J74" i="6"/>
  <c r="G66" i="6"/>
  <c r="G65" i="6"/>
  <c r="G64" i="6"/>
  <c r="G63" i="6"/>
  <c r="G62" i="6"/>
  <c r="G61" i="6"/>
  <c r="G55" i="6"/>
  <c r="G54" i="6"/>
  <c r="G53" i="6"/>
  <c r="G52" i="6"/>
  <c r="G51" i="6"/>
  <c r="G50" i="6"/>
  <c r="G44" i="6"/>
  <c r="G43" i="6"/>
  <c r="G42" i="6"/>
  <c r="G41" i="6"/>
  <c r="G40" i="6"/>
  <c r="G39" i="6"/>
  <c r="G33" i="6"/>
  <c r="G32" i="6"/>
  <c r="G31" i="6"/>
  <c r="G30" i="6"/>
  <c r="G29" i="6"/>
  <c r="G28" i="6"/>
  <c r="G17" i="6"/>
  <c r="C37" i="6"/>
  <c r="C36" i="6"/>
  <c r="C35" i="6"/>
  <c r="C34" i="6"/>
  <c r="I33" i="6"/>
  <c r="J33" i="6"/>
  <c r="I32" i="6"/>
  <c r="J32" i="6"/>
  <c r="I31" i="6"/>
  <c r="J31" i="6"/>
  <c r="I30" i="6"/>
  <c r="J30" i="6"/>
  <c r="I29" i="6"/>
  <c r="J29" i="6"/>
  <c r="B155" i="5"/>
  <c r="B156" i="5"/>
  <c r="B190" i="5"/>
  <c r="B191" i="5"/>
  <c r="B289" i="5"/>
  <c r="B290" i="5"/>
  <c r="T290" i="5" s="1"/>
  <c r="B347" i="5"/>
  <c r="B348" i="5"/>
  <c r="B394" i="5"/>
  <c r="B395" i="5"/>
  <c r="T395" i="5" s="1"/>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T400" i="5" s="1"/>
  <c r="B401" i="5"/>
  <c r="B402" i="5"/>
  <c r="B403" i="5"/>
  <c r="B404" i="5"/>
  <c r="T404" i="5" s="1"/>
  <c r="B405" i="5"/>
  <c r="B406" i="5"/>
  <c r="B407" i="5"/>
  <c r="B408" i="5"/>
  <c r="T408" i="5" s="1"/>
  <c r="B409" i="5"/>
  <c r="B410" i="5"/>
  <c r="B411" i="5"/>
  <c r="B412" i="5"/>
  <c r="T412" i="5" s="1"/>
  <c r="B413" i="5"/>
  <c r="B414" i="5"/>
  <c r="B415" i="5"/>
  <c r="B416" i="5"/>
  <c r="T416" i="5" s="1"/>
  <c r="B417" i="5"/>
  <c r="B418" i="5"/>
  <c r="B419" i="5"/>
  <c r="B420" i="5"/>
  <c r="T420" i="5" s="1"/>
  <c r="B421" i="5"/>
  <c r="B422" i="5"/>
  <c r="B423" i="5"/>
  <c r="B424" i="5"/>
  <c r="T424" i="5" s="1"/>
  <c r="B425" i="5"/>
  <c r="B426" i="5"/>
  <c r="B427" i="5"/>
  <c r="B428" i="5"/>
  <c r="T428" i="5" s="1"/>
  <c r="B429" i="5"/>
  <c r="B430" i="5"/>
  <c r="B431" i="5"/>
  <c r="B432" i="5"/>
  <c r="T432" i="5" s="1"/>
  <c r="B433" i="5"/>
  <c r="B434" i="5"/>
  <c r="B435" i="5"/>
  <c r="B436" i="5"/>
  <c r="T436" i="5" s="1"/>
  <c r="B437" i="5"/>
  <c r="B438" i="5"/>
  <c r="B439" i="5"/>
  <c r="B440" i="5"/>
  <c r="T440" i="5" s="1"/>
  <c r="B441" i="5"/>
  <c r="B442" i="5"/>
  <c r="B443" i="5"/>
  <c r="B444" i="5"/>
  <c r="T444" i="5" s="1"/>
  <c r="B445" i="5"/>
  <c r="B446" i="5"/>
  <c r="B447" i="5"/>
  <c r="B448" i="5"/>
  <c r="T448" i="5" s="1"/>
  <c r="B449" i="5"/>
  <c r="B450" i="5"/>
  <c r="B451" i="5"/>
  <c r="B452" i="5"/>
  <c r="T452" i="5" s="1"/>
  <c r="B453" i="5"/>
  <c r="B454" i="5"/>
  <c r="B455" i="5"/>
  <c r="B456" i="5"/>
  <c r="T456" i="5" s="1"/>
  <c r="B457" i="5"/>
  <c r="B458" i="5"/>
  <c r="B459" i="5"/>
  <c r="B460" i="5"/>
  <c r="T460" i="5" s="1"/>
  <c r="B461" i="5"/>
  <c r="B462" i="5"/>
  <c r="B463" i="5"/>
  <c r="B464" i="5"/>
  <c r="T464" i="5" s="1"/>
  <c r="B465" i="5"/>
  <c r="B466" i="5"/>
  <c r="B467" i="5"/>
  <c r="B468" i="5"/>
  <c r="T468" i="5" s="1"/>
  <c r="B469" i="5"/>
  <c r="B470" i="5"/>
  <c r="B471" i="5"/>
  <c r="B472" i="5"/>
  <c r="T472" i="5" s="1"/>
  <c r="B473" i="5"/>
  <c r="B474" i="5"/>
  <c r="B475" i="5"/>
  <c r="B476" i="5"/>
  <c r="T476" i="5" s="1"/>
  <c r="B477" i="5"/>
  <c r="B478" i="5"/>
  <c r="B479" i="5"/>
  <c r="B480" i="5"/>
  <c r="T480" i="5" s="1"/>
  <c r="B481" i="5"/>
  <c r="B482" i="5"/>
  <c r="B483" i="5"/>
  <c r="B484" i="5"/>
  <c r="T484" i="5" s="1"/>
  <c r="B485" i="5"/>
  <c r="B486" i="5"/>
  <c r="B487" i="5"/>
  <c r="B488" i="5"/>
  <c r="T488" i="5" s="1"/>
  <c r="B489" i="5"/>
  <c r="B490" i="5"/>
  <c r="B491" i="5"/>
  <c r="B492" i="5"/>
  <c r="T492" i="5" s="1"/>
  <c r="B493" i="5"/>
  <c r="B494" i="5"/>
  <c r="B495" i="5"/>
  <c r="B496" i="5"/>
  <c r="T496" i="5" s="1"/>
  <c r="B497" i="5"/>
  <c r="B498" i="5"/>
  <c r="B499" i="5"/>
  <c r="B500" i="5"/>
  <c r="T500" i="5" s="1"/>
  <c r="B501" i="5"/>
  <c r="B502" i="5"/>
  <c r="B503" i="5"/>
  <c r="B504" i="5"/>
  <c r="T504" i="5" s="1"/>
  <c r="B505" i="5"/>
  <c r="B506" i="5"/>
  <c r="B507" i="5"/>
  <c r="B508" i="5"/>
  <c r="T508" i="5" s="1"/>
  <c r="B509" i="5"/>
  <c r="B510" i="5"/>
  <c r="B511" i="5"/>
  <c r="B512" i="5"/>
  <c r="T512" i="5" s="1"/>
  <c r="B513" i="5"/>
  <c r="B514" i="5"/>
  <c r="B515" i="5"/>
  <c r="B516" i="5"/>
  <c r="T516" i="5" s="1"/>
  <c r="B517" i="5"/>
  <c r="B518" i="5"/>
  <c r="B519" i="5"/>
  <c r="B520" i="5"/>
  <c r="T520" i="5" s="1"/>
  <c r="B521" i="5"/>
  <c r="B522" i="5"/>
  <c r="B523" i="5"/>
  <c r="B524" i="5"/>
  <c r="T524" i="5" s="1"/>
  <c r="B525" i="5"/>
  <c r="B526" i="5"/>
  <c r="B527" i="5"/>
  <c r="B528" i="5"/>
  <c r="T528" i="5" s="1"/>
  <c r="B529" i="5"/>
  <c r="B530" i="5"/>
  <c r="B531" i="5"/>
  <c r="B532" i="5"/>
  <c r="T532" i="5" s="1"/>
  <c r="B533" i="5"/>
  <c r="B534" i="5"/>
  <c r="B535" i="5"/>
  <c r="B536" i="5"/>
  <c r="T536" i="5" s="1"/>
  <c r="B537" i="5"/>
  <c r="B538" i="5"/>
  <c r="B539" i="5"/>
  <c r="B540" i="5"/>
  <c r="T540" i="5" s="1"/>
  <c r="B541" i="5"/>
  <c r="B542" i="5"/>
  <c r="B543" i="5"/>
  <c r="B544" i="5"/>
  <c r="T544" i="5" s="1"/>
  <c r="B545" i="5"/>
  <c r="B546" i="5"/>
  <c r="B547" i="5"/>
  <c r="B548" i="5"/>
  <c r="T548" i="5" s="1"/>
  <c r="B549" i="5"/>
  <c r="B550" i="5"/>
  <c r="B551" i="5"/>
  <c r="B552" i="5"/>
  <c r="T552" i="5" s="1"/>
  <c r="B553" i="5"/>
  <c r="B554" i="5"/>
  <c r="B555" i="5"/>
  <c r="B556" i="5"/>
  <c r="T556" i="5" s="1"/>
  <c r="B557" i="5"/>
  <c r="B558" i="5"/>
  <c r="B559" i="5"/>
  <c r="B560" i="5"/>
  <c r="T560" i="5" s="1"/>
  <c r="B561" i="5"/>
  <c r="B562" i="5"/>
  <c r="B563" i="5"/>
  <c r="B564" i="5"/>
  <c r="T564" i="5" s="1"/>
  <c r="B565" i="5"/>
  <c r="B566" i="5"/>
  <c r="B567" i="5"/>
  <c r="B568" i="5"/>
  <c r="T568" i="5" s="1"/>
  <c r="B569" i="5"/>
  <c r="B570" i="5"/>
  <c r="B571" i="5"/>
  <c r="B572" i="5"/>
  <c r="T572" i="5" s="1"/>
  <c r="B573" i="5"/>
  <c r="B574" i="5"/>
  <c r="B575" i="5"/>
  <c r="B576" i="5"/>
  <c r="T576" i="5" s="1"/>
  <c r="B577" i="5"/>
  <c r="B578" i="5"/>
  <c r="B579" i="5"/>
  <c r="B580" i="5"/>
  <c r="T580" i="5" s="1"/>
  <c r="B581" i="5"/>
  <c r="B582" i="5"/>
  <c r="B583" i="5"/>
  <c r="B584" i="5"/>
  <c r="T584" i="5" s="1"/>
  <c r="B585" i="5"/>
  <c r="B586" i="5"/>
  <c r="B587" i="5"/>
  <c r="B588" i="5"/>
  <c r="T588" i="5" s="1"/>
  <c r="B589" i="5"/>
  <c r="B590" i="5"/>
  <c r="B591" i="5"/>
  <c r="B592" i="5"/>
  <c r="T592" i="5" s="1"/>
  <c r="B593" i="5"/>
  <c r="B594" i="5"/>
  <c r="B595" i="5"/>
  <c r="B596" i="5"/>
  <c r="T596" i="5" s="1"/>
  <c r="B597" i="5"/>
  <c r="B598" i="5"/>
  <c r="B599" i="5"/>
  <c r="B600" i="5"/>
  <c r="T600" i="5" s="1"/>
  <c r="B601" i="5"/>
  <c r="B602" i="5"/>
  <c r="B603" i="5"/>
  <c r="B604" i="5"/>
  <c r="T604" i="5" s="1"/>
  <c r="B605" i="5"/>
  <c r="B606" i="5"/>
  <c r="B607" i="5"/>
  <c r="B608" i="5"/>
  <c r="T608" i="5" s="1"/>
  <c r="B609" i="5"/>
  <c r="B610" i="5"/>
  <c r="B611" i="5"/>
  <c r="B612" i="5"/>
  <c r="T612" i="5" s="1"/>
  <c r="B613" i="5"/>
  <c r="B614" i="5"/>
  <c r="B615" i="5"/>
  <c r="B616" i="5"/>
  <c r="T616" i="5" s="1"/>
  <c r="B617" i="5"/>
  <c r="B618" i="5"/>
  <c r="B619" i="5"/>
  <c r="B620" i="5"/>
  <c r="T620" i="5" s="1"/>
  <c r="B621" i="5"/>
  <c r="B622" i="5"/>
  <c r="B623" i="5"/>
  <c r="B624" i="5"/>
  <c r="T624" i="5" s="1"/>
  <c r="B625" i="5"/>
  <c r="B626" i="5"/>
  <c r="B627" i="5"/>
  <c r="B628" i="5"/>
  <c r="T628" i="5" s="1"/>
  <c r="B629" i="5"/>
  <c r="B630" i="5"/>
  <c r="B631" i="5"/>
  <c r="B632" i="5"/>
  <c r="T632" i="5" s="1"/>
  <c r="B633" i="5"/>
  <c r="B634" i="5"/>
  <c r="B635" i="5"/>
  <c r="B636" i="5"/>
  <c r="T636" i="5" s="1"/>
  <c r="B637" i="5"/>
  <c r="B638" i="5"/>
  <c r="B639" i="5"/>
  <c r="B640" i="5"/>
  <c r="T640" i="5" s="1"/>
  <c r="B641" i="5"/>
  <c r="B642" i="5"/>
  <c r="B643" i="5"/>
  <c r="B644" i="5"/>
  <c r="T644" i="5" s="1"/>
  <c r="B645" i="5"/>
  <c r="B646" i="5"/>
  <c r="B647" i="5"/>
  <c r="B648" i="5"/>
  <c r="T648" i="5" s="1"/>
  <c r="B649" i="5"/>
  <c r="B650" i="5"/>
  <c r="B651" i="5"/>
  <c r="B652" i="5"/>
  <c r="T652" i="5" s="1"/>
  <c r="B653" i="5"/>
  <c r="B654" i="5"/>
  <c r="B655" i="5"/>
  <c r="B656" i="5"/>
  <c r="T656" i="5" s="1"/>
  <c r="B657" i="5"/>
  <c r="B658" i="5"/>
  <c r="B659" i="5"/>
  <c r="B660" i="5"/>
  <c r="T660" i="5" s="1"/>
  <c r="B661" i="5"/>
  <c r="B662" i="5"/>
  <c r="B663" i="5"/>
  <c r="B664" i="5"/>
  <c r="T664" i="5" s="1"/>
  <c r="B665" i="5"/>
  <c r="B666" i="5"/>
  <c r="B667" i="5"/>
  <c r="B668" i="5"/>
  <c r="T668" i="5" s="1"/>
  <c r="B669" i="5"/>
  <c r="B670" i="5"/>
  <c r="B671" i="5"/>
  <c r="B672" i="5"/>
  <c r="T672" i="5" s="1"/>
  <c r="B673" i="5"/>
  <c r="B674" i="5"/>
  <c r="B675" i="5"/>
  <c r="B676" i="5"/>
  <c r="T676" i="5" s="1"/>
  <c r="B677" i="5"/>
  <c r="B678" i="5"/>
  <c r="B679" i="5"/>
  <c r="B680" i="5"/>
  <c r="T680" i="5" s="1"/>
  <c r="B681" i="5"/>
  <c r="B682" i="5"/>
  <c r="B683" i="5"/>
  <c r="B684" i="5"/>
  <c r="T684" i="5" s="1"/>
  <c r="B685" i="5"/>
  <c r="B686" i="5"/>
  <c r="B687" i="5"/>
  <c r="B688" i="5"/>
  <c r="T688" i="5" s="1"/>
  <c r="B689" i="5"/>
  <c r="B690" i="5"/>
  <c r="B691" i="5"/>
  <c r="B692" i="5"/>
  <c r="T692" i="5" s="1"/>
  <c r="B693" i="5"/>
  <c r="B694" i="5"/>
  <c r="B695" i="5"/>
  <c r="B696" i="5"/>
  <c r="T696" i="5" s="1"/>
  <c r="B697" i="5"/>
  <c r="B698" i="5"/>
  <c r="B699" i="5"/>
  <c r="B700" i="5"/>
  <c r="T700" i="5" s="1"/>
  <c r="B701" i="5"/>
  <c r="B702" i="5"/>
  <c r="B703" i="5"/>
  <c r="B704" i="5"/>
  <c r="T704" i="5" s="1"/>
  <c r="B705" i="5"/>
  <c r="B706" i="5"/>
  <c r="B707" i="5"/>
  <c r="B708" i="5"/>
  <c r="T708" i="5" s="1"/>
  <c r="B709" i="5"/>
  <c r="B710" i="5"/>
  <c r="B711" i="5"/>
  <c r="B712" i="5"/>
  <c r="T712" i="5" s="1"/>
  <c r="B713" i="5"/>
  <c r="B714" i="5"/>
  <c r="B715" i="5"/>
  <c r="B716" i="5"/>
  <c r="T716" i="5" s="1"/>
  <c r="B717" i="5"/>
  <c r="B718" i="5"/>
  <c r="B719" i="5"/>
  <c r="B720" i="5"/>
  <c r="T720" i="5" s="1"/>
  <c r="B721" i="5"/>
  <c r="B722" i="5"/>
  <c r="B723" i="5"/>
  <c r="B724" i="5"/>
  <c r="T724" i="5" s="1"/>
  <c r="B725" i="5"/>
  <c r="B726" i="5"/>
  <c r="B727" i="5"/>
  <c r="B728" i="5"/>
  <c r="T728" i="5" s="1"/>
  <c r="B729" i="5"/>
  <c r="B730" i="5"/>
  <c r="B731" i="5"/>
  <c r="B732" i="5"/>
  <c r="T732" i="5" s="1"/>
  <c r="B733" i="5"/>
  <c r="B734" i="5"/>
  <c r="B735" i="5"/>
  <c r="B736" i="5"/>
  <c r="T736" i="5" s="1"/>
  <c r="B737" i="5"/>
  <c r="B738" i="5"/>
  <c r="B739" i="5"/>
  <c r="B740" i="5"/>
  <c r="T740" i="5" s="1"/>
  <c r="B741" i="5"/>
  <c r="B742" i="5"/>
  <c r="B743" i="5"/>
  <c r="B744" i="5"/>
  <c r="T744" i="5" s="1"/>
  <c r="B745" i="5"/>
  <c r="B746" i="5"/>
  <c r="B747" i="5"/>
  <c r="B748" i="5"/>
  <c r="T748" i="5" s="1"/>
  <c r="B749" i="5"/>
  <c r="B750" i="5"/>
  <c r="B751" i="5"/>
  <c r="B752" i="5"/>
  <c r="T752" i="5" s="1"/>
  <c r="B753" i="5"/>
  <c r="B754" i="5"/>
  <c r="B755" i="5"/>
  <c r="B756" i="5"/>
  <c r="T756" i="5" s="1"/>
  <c r="B757" i="5"/>
  <c r="B758" i="5"/>
  <c r="B759" i="5"/>
  <c r="B760" i="5"/>
  <c r="T760" i="5" s="1"/>
  <c r="B761" i="5"/>
  <c r="B762" i="5"/>
  <c r="B763" i="5"/>
  <c r="B764" i="5"/>
  <c r="T764" i="5" s="1"/>
  <c r="B765" i="5"/>
  <c r="B766" i="5"/>
  <c r="B767" i="5"/>
  <c r="B768" i="5"/>
  <c r="T768" i="5" s="1"/>
  <c r="B769" i="5"/>
  <c r="B770" i="5"/>
  <c r="B771" i="5"/>
  <c r="B772" i="5"/>
  <c r="T772" i="5" s="1"/>
  <c r="B773" i="5"/>
  <c r="B774" i="5"/>
  <c r="B775" i="5"/>
  <c r="B776" i="5"/>
  <c r="T776" i="5" s="1"/>
  <c r="B777" i="5"/>
  <c r="B778" i="5"/>
  <c r="B779" i="5"/>
  <c r="B780" i="5"/>
  <c r="T780" i="5" s="1"/>
  <c r="B781" i="5"/>
  <c r="B782" i="5"/>
  <c r="B783" i="5"/>
  <c r="B784" i="5"/>
  <c r="T784" i="5" s="1"/>
  <c r="B785" i="5"/>
  <c r="B786" i="5"/>
  <c r="B787" i="5"/>
  <c r="B788" i="5"/>
  <c r="T788" i="5" s="1"/>
  <c r="B789" i="5"/>
  <c r="B790" i="5"/>
  <c r="B791" i="5"/>
  <c r="B792" i="5"/>
  <c r="T792" i="5" s="1"/>
  <c r="B793" i="5"/>
  <c r="B794" i="5"/>
  <c r="B795" i="5"/>
  <c r="B796" i="5"/>
  <c r="T796" i="5" s="1"/>
  <c r="B797" i="5"/>
  <c r="B798" i="5"/>
  <c r="B799" i="5"/>
  <c r="B800" i="5"/>
  <c r="T800" i="5" s="1"/>
  <c r="B801" i="5"/>
  <c r="B802" i="5"/>
  <c r="B803" i="5"/>
  <c r="B804" i="5"/>
  <c r="T804" i="5" s="1"/>
  <c r="B805" i="5"/>
  <c r="B806" i="5"/>
  <c r="B807" i="5"/>
  <c r="B808" i="5"/>
  <c r="T808" i="5" s="1"/>
  <c r="B809" i="5"/>
  <c r="B810" i="5"/>
  <c r="B811" i="5"/>
  <c r="B812" i="5"/>
  <c r="T812" i="5" s="1"/>
  <c r="B813" i="5"/>
  <c r="B814" i="5"/>
  <c r="B815" i="5"/>
  <c r="B816" i="5"/>
  <c r="T816" i="5" s="1"/>
  <c r="B817" i="5"/>
  <c r="B818" i="5"/>
  <c r="B819" i="5"/>
  <c r="B820" i="5"/>
  <c r="T820" i="5" s="1"/>
  <c r="B821" i="5"/>
  <c r="B822" i="5"/>
  <c r="B823" i="5"/>
  <c r="B824" i="5"/>
  <c r="T824" i="5" s="1"/>
  <c r="B825" i="5"/>
  <c r="B826" i="5"/>
  <c r="B827" i="5"/>
  <c r="B828" i="5"/>
  <c r="T828" i="5" s="1"/>
  <c r="B829" i="5"/>
  <c r="B830" i="5"/>
  <c r="B831" i="5"/>
  <c r="B832" i="5"/>
  <c r="T832" i="5" s="1"/>
  <c r="B833" i="5"/>
  <c r="B834" i="5"/>
  <c r="B835" i="5"/>
  <c r="B836" i="5"/>
  <c r="T836" i="5" s="1"/>
  <c r="B837" i="5"/>
  <c r="B838" i="5"/>
  <c r="B839" i="5"/>
  <c r="B840" i="5"/>
  <c r="T840" i="5" s="1"/>
  <c r="B841" i="5"/>
  <c r="B842" i="5"/>
  <c r="B843" i="5"/>
  <c r="B844" i="5"/>
  <c r="T844" i="5" s="1"/>
  <c r="B845" i="5"/>
  <c r="B846" i="5"/>
  <c r="B847" i="5"/>
  <c r="B848" i="5"/>
  <c r="T848" i="5" s="1"/>
  <c r="B849" i="5"/>
  <c r="B850" i="5"/>
  <c r="B851" i="5"/>
  <c r="B852" i="5"/>
  <c r="T852" i="5" s="1"/>
  <c r="B853" i="5"/>
  <c r="B854" i="5"/>
  <c r="B855" i="5"/>
  <c r="B856" i="5"/>
  <c r="T856" i="5" s="1"/>
  <c r="B857" i="5"/>
  <c r="B858" i="5"/>
  <c r="B859" i="5"/>
  <c r="B860" i="5"/>
  <c r="T860" i="5" s="1"/>
  <c r="B861" i="5"/>
  <c r="B862" i="5"/>
  <c r="B863" i="5"/>
  <c r="B864" i="5"/>
  <c r="T864" i="5" s="1"/>
  <c r="B865" i="5"/>
  <c r="B866" i="5"/>
  <c r="B867" i="5"/>
  <c r="B868" i="5"/>
  <c r="T868" i="5" s="1"/>
  <c r="B869" i="5"/>
  <c r="B870" i="5"/>
  <c r="B871" i="5"/>
  <c r="B872" i="5"/>
  <c r="T872" i="5" s="1"/>
  <c r="B873" i="5"/>
  <c r="B874" i="5"/>
  <c r="B875" i="5"/>
  <c r="B876" i="5"/>
  <c r="T876" i="5" s="1"/>
  <c r="B877" i="5"/>
  <c r="B878" i="5"/>
  <c r="B879" i="5"/>
  <c r="B880" i="5"/>
  <c r="T880" i="5" s="1"/>
  <c r="B881" i="5"/>
  <c r="B882" i="5"/>
  <c r="B883" i="5"/>
  <c r="B884" i="5"/>
  <c r="T884" i="5" s="1"/>
  <c r="B885" i="5"/>
  <c r="B886" i="5"/>
  <c r="B887" i="5"/>
  <c r="B888" i="5"/>
  <c r="T888" i="5" s="1"/>
  <c r="B889" i="5"/>
  <c r="B890" i="5"/>
  <c r="B891" i="5"/>
  <c r="B892" i="5"/>
  <c r="T892" i="5" s="1"/>
  <c r="B893" i="5"/>
  <c r="B894" i="5"/>
  <c r="B895" i="5"/>
  <c r="B896" i="5"/>
  <c r="T896" i="5" s="1"/>
  <c r="B897" i="5"/>
  <c r="B898" i="5"/>
  <c r="B899" i="5"/>
  <c r="B900" i="5"/>
  <c r="T900" i="5" s="1"/>
  <c r="B901" i="5"/>
  <c r="B902" i="5"/>
  <c r="B903" i="5"/>
  <c r="B904" i="5"/>
  <c r="T904" i="5" s="1"/>
  <c r="B905" i="5"/>
  <c r="B906" i="5"/>
  <c r="B907" i="5"/>
  <c r="B908" i="5"/>
  <c r="T908" i="5" s="1"/>
  <c r="B909" i="5"/>
  <c r="B910" i="5"/>
  <c r="B911" i="5"/>
  <c r="B912" i="5"/>
  <c r="T912" i="5" s="1"/>
  <c r="B913" i="5"/>
  <c r="B914" i="5"/>
  <c r="B915" i="5"/>
  <c r="B916" i="5"/>
  <c r="T916" i="5" s="1"/>
  <c r="B917" i="5"/>
  <c r="B918" i="5"/>
  <c r="B919" i="5"/>
  <c r="B920" i="5"/>
  <c r="T920" i="5" s="1"/>
  <c r="B921" i="5"/>
  <c r="B922" i="5"/>
  <c r="B923" i="5"/>
  <c r="B924" i="5"/>
  <c r="T924" i="5" s="1"/>
  <c r="B925" i="5"/>
  <c r="B926" i="5"/>
  <c r="B927" i="5"/>
  <c r="B928" i="5"/>
  <c r="T928" i="5" s="1"/>
  <c r="B929" i="5"/>
  <c r="B930" i="5"/>
  <c r="B931" i="5"/>
  <c r="B932" i="5"/>
  <c r="T932" i="5" s="1"/>
  <c r="B933" i="5"/>
  <c r="B934" i="5"/>
  <c r="B935" i="5"/>
  <c r="B936" i="5"/>
  <c r="T936" i="5" s="1"/>
  <c r="B937" i="5"/>
  <c r="B938" i="5"/>
  <c r="B939" i="5"/>
  <c r="B940" i="5"/>
  <c r="T940" i="5" s="1"/>
  <c r="B941" i="5"/>
  <c r="B942" i="5"/>
  <c r="B943" i="5"/>
  <c r="B944" i="5"/>
  <c r="T944" i="5" s="1"/>
  <c r="B945" i="5"/>
  <c r="B946" i="5"/>
  <c r="B947" i="5"/>
  <c r="B948" i="5"/>
  <c r="T948" i="5" s="1"/>
  <c r="B949" i="5"/>
  <c r="B950" i="5"/>
  <c r="B951" i="5"/>
  <c r="B952" i="5"/>
  <c r="T952" i="5" s="1"/>
  <c r="B953" i="5"/>
  <c r="B954" i="5"/>
  <c r="B955" i="5"/>
  <c r="B956" i="5"/>
  <c r="T956" i="5" s="1"/>
  <c r="B957" i="5"/>
  <c r="B958" i="5"/>
  <c r="B959" i="5"/>
  <c r="B960" i="5"/>
  <c r="T960" i="5" s="1"/>
  <c r="B961" i="5"/>
  <c r="B962" i="5"/>
  <c r="B963" i="5"/>
  <c r="B964" i="5"/>
  <c r="T964" i="5" s="1"/>
  <c r="B965" i="5"/>
  <c r="B966" i="5"/>
  <c r="B967" i="5"/>
  <c r="B968" i="5"/>
  <c r="T968" i="5" s="1"/>
  <c r="B969" i="5"/>
  <c r="B970" i="5"/>
  <c r="B971" i="5"/>
  <c r="B972" i="5"/>
  <c r="T972" i="5" s="1"/>
  <c r="B973" i="5"/>
  <c r="B974" i="5"/>
  <c r="B975" i="5"/>
  <c r="B976" i="5"/>
  <c r="T976" i="5" s="1"/>
  <c r="B977" i="5"/>
  <c r="B978" i="5"/>
  <c r="B979" i="5"/>
  <c r="B980" i="5"/>
  <c r="T980" i="5" s="1"/>
  <c r="B981" i="5"/>
  <c r="B982" i="5"/>
  <c r="B983" i="5"/>
  <c r="B984" i="5"/>
  <c r="T984" i="5" s="1"/>
  <c r="B985" i="5"/>
  <c r="B986" i="5"/>
  <c r="B987" i="5"/>
  <c r="B988" i="5"/>
  <c r="T988" i="5" s="1"/>
  <c r="B989" i="5"/>
  <c r="B990" i="5"/>
  <c r="B991" i="5"/>
  <c r="B992" i="5"/>
  <c r="T992" i="5" s="1"/>
  <c r="B993" i="5"/>
  <c r="B994" i="5"/>
  <c r="B995" i="5"/>
  <c r="B996" i="5"/>
  <c r="T996" i="5" s="1"/>
  <c r="B997" i="5"/>
  <c r="B998" i="5"/>
  <c r="B999" i="5"/>
  <c r="B1000" i="5"/>
  <c r="T1000" i="5" s="1"/>
  <c r="B1001" i="5"/>
  <c r="B1002" i="5"/>
  <c r="B1003" i="5"/>
  <c r="B1004" i="5"/>
  <c r="T1004" i="5" s="1"/>
  <c r="B1005" i="5"/>
  <c r="B1006" i="5"/>
  <c r="B1007" i="5"/>
  <c r="B1008" i="5"/>
  <c r="T1008" i="5" s="1"/>
  <c r="B1009" i="5"/>
  <c r="B1010" i="5"/>
  <c r="B1011" i="5"/>
  <c r="B1012" i="5"/>
  <c r="T1012" i="5" s="1"/>
  <c r="B1013" i="5"/>
  <c r="B1014" i="5"/>
  <c r="B1015" i="5"/>
  <c r="B1016" i="5"/>
  <c r="T1016" i="5" s="1"/>
  <c r="B1017" i="5"/>
  <c r="B1018" i="5"/>
  <c r="B1019" i="5"/>
  <c r="B1020" i="5"/>
  <c r="T1020" i="5" s="1"/>
  <c r="B1021" i="5"/>
  <c r="B1022" i="5"/>
  <c r="B1023" i="5"/>
  <c r="B1024" i="5"/>
  <c r="T1024" i="5" s="1"/>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2" i="6"/>
  <c r="G21" i="6"/>
  <c r="G20" i="6"/>
  <c r="G19" i="6"/>
  <c r="G18" i="6"/>
  <c r="J119" i="6"/>
  <c r="I119" i="6"/>
  <c r="J118" i="6"/>
  <c r="I118" i="6"/>
  <c r="J117" i="6"/>
  <c r="I117" i="6"/>
  <c r="J116" i="6"/>
  <c r="I116" i="6"/>
  <c r="J112" i="6"/>
  <c r="I112" i="6"/>
  <c r="G112" i="6"/>
  <c r="H112" i="6" s="1"/>
  <c r="D112" i="6" s="1"/>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s="1"/>
  <c r="B21"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J396" i="5"/>
  <c r="T396" i="5"/>
  <c r="J397" i="5"/>
  <c r="T397" i="5"/>
  <c r="J398" i="5"/>
  <c r="T398" i="5"/>
  <c r="T399" i="5"/>
  <c r="T401" i="5"/>
  <c r="T402" i="5"/>
  <c r="T403" i="5"/>
  <c r="T405" i="5"/>
  <c r="T406" i="5"/>
  <c r="T407" i="5"/>
  <c r="T409" i="5"/>
  <c r="T410" i="5"/>
  <c r="T411" i="5"/>
  <c r="T413" i="5"/>
  <c r="T414" i="5"/>
  <c r="T415" i="5"/>
  <c r="T417" i="5"/>
  <c r="T418" i="5"/>
  <c r="T419" i="5"/>
  <c r="T421" i="5"/>
  <c r="T422" i="5"/>
  <c r="T423" i="5"/>
  <c r="T425" i="5"/>
  <c r="T426" i="5"/>
  <c r="T427" i="5"/>
  <c r="T429" i="5"/>
  <c r="T430" i="5"/>
  <c r="T431" i="5"/>
  <c r="T433" i="5"/>
  <c r="T434" i="5"/>
  <c r="T435" i="5"/>
  <c r="T437" i="5"/>
  <c r="T438" i="5"/>
  <c r="T439" i="5"/>
  <c r="T441" i="5"/>
  <c r="T442" i="5"/>
  <c r="T443" i="5"/>
  <c r="T445" i="5"/>
  <c r="T446" i="5"/>
  <c r="T447" i="5"/>
  <c r="T449" i="5"/>
  <c r="T450" i="5"/>
  <c r="T451" i="5"/>
  <c r="T453" i="5"/>
  <c r="T454" i="5"/>
  <c r="T455" i="5"/>
  <c r="T457" i="5"/>
  <c r="T458" i="5"/>
  <c r="T459" i="5"/>
  <c r="T461" i="5"/>
  <c r="T462" i="5"/>
  <c r="T463" i="5"/>
  <c r="T465" i="5"/>
  <c r="T466" i="5"/>
  <c r="T467" i="5"/>
  <c r="T469" i="5"/>
  <c r="T470" i="5"/>
  <c r="T471" i="5"/>
  <c r="T473" i="5"/>
  <c r="T474" i="5"/>
  <c r="T475" i="5"/>
  <c r="T477" i="5"/>
  <c r="T478" i="5"/>
  <c r="T479" i="5"/>
  <c r="T481" i="5"/>
  <c r="T482" i="5"/>
  <c r="T483" i="5"/>
  <c r="T485" i="5"/>
  <c r="T486" i="5"/>
  <c r="T487" i="5"/>
  <c r="T489" i="5"/>
  <c r="T490" i="5"/>
  <c r="T491" i="5"/>
  <c r="T493" i="5"/>
  <c r="T494" i="5"/>
  <c r="T495" i="5"/>
  <c r="T497" i="5"/>
  <c r="T498" i="5"/>
  <c r="T499" i="5"/>
  <c r="T501" i="5"/>
  <c r="T502" i="5"/>
  <c r="T503" i="5"/>
  <c r="T505" i="5"/>
  <c r="T506" i="5"/>
  <c r="T507" i="5"/>
  <c r="T509" i="5"/>
  <c r="T510" i="5"/>
  <c r="T511" i="5"/>
  <c r="T513" i="5"/>
  <c r="T514" i="5"/>
  <c r="T515" i="5"/>
  <c r="T517" i="5"/>
  <c r="T518" i="5"/>
  <c r="T519" i="5"/>
  <c r="T521" i="5"/>
  <c r="T522" i="5"/>
  <c r="T523" i="5"/>
  <c r="T525" i="5"/>
  <c r="T526" i="5"/>
  <c r="T527" i="5"/>
  <c r="T529" i="5"/>
  <c r="T530" i="5"/>
  <c r="T531" i="5"/>
  <c r="T533" i="5"/>
  <c r="T534" i="5"/>
  <c r="T535" i="5"/>
  <c r="T537" i="5"/>
  <c r="T538" i="5"/>
  <c r="T539" i="5"/>
  <c r="T541" i="5"/>
  <c r="T542" i="5"/>
  <c r="T543" i="5"/>
  <c r="T545" i="5"/>
  <c r="T546" i="5"/>
  <c r="T547" i="5"/>
  <c r="T549" i="5"/>
  <c r="T550" i="5"/>
  <c r="T551" i="5"/>
  <c r="T553" i="5"/>
  <c r="T554" i="5"/>
  <c r="T555" i="5"/>
  <c r="T557" i="5"/>
  <c r="T558" i="5"/>
  <c r="T559" i="5"/>
  <c r="T561" i="5"/>
  <c r="T562" i="5"/>
  <c r="T563" i="5"/>
  <c r="T565" i="5"/>
  <c r="T566" i="5"/>
  <c r="T567" i="5"/>
  <c r="T569" i="5"/>
  <c r="T570" i="5"/>
  <c r="T571" i="5"/>
  <c r="T573" i="5"/>
  <c r="T574" i="5"/>
  <c r="T575" i="5"/>
  <c r="T577" i="5"/>
  <c r="T578" i="5"/>
  <c r="T579" i="5"/>
  <c r="T581" i="5"/>
  <c r="T582" i="5"/>
  <c r="T583" i="5"/>
  <c r="T585" i="5"/>
  <c r="T586" i="5"/>
  <c r="T587" i="5"/>
  <c r="T589" i="5"/>
  <c r="T590" i="5"/>
  <c r="T591" i="5"/>
  <c r="T593" i="5"/>
  <c r="T594" i="5"/>
  <c r="T595" i="5"/>
  <c r="T597" i="5"/>
  <c r="T598" i="5"/>
  <c r="T599" i="5"/>
  <c r="T601" i="5"/>
  <c r="T602" i="5"/>
  <c r="T603" i="5"/>
  <c r="T605" i="5"/>
  <c r="T606" i="5"/>
  <c r="T607" i="5"/>
  <c r="T609" i="5"/>
  <c r="T610" i="5"/>
  <c r="T611" i="5"/>
  <c r="T613" i="5"/>
  <c r="T614" i="5"/>
  <c r="T615" i="5"/>
  <c r="T617" i="5"/>
  <c r="T618" i="5"/>
  <c r="T619" i="5"/>
  <c r="T621" i="5"/>
  <c r="T622" i="5"/>
  <c r="T623" i="5"/>
  <c r="T625" i="5"/>
  <c r="T626" i="5"/>
  <c r="T627" i="5"/>
  <c r="T629" i="5"/>
  <c r="T630" i="5"/>
  <c r="T631" i="5"/>
  <c r="T633" i="5"/>
  <c r="T634" i="5"/>
  <c r="T635" i="5"/>
  <c r="T637" i="5"/>
  <c r="T638" i="5"/>
  <c r="T639" i="5"/>
  <c r="T641" i="5"/>
  <c r="T642" i="5"/>
  <c r="T643" i="5"/>
  <c r="T645" i="5"/>
  <c r="T646" i="5"/>
  <c r="T647" i="5"/>
  <c r="T649" i="5"/>
  <c r="T650" i="5"/>
  <c r="T651" i="5"/>
  <c r="T653" i="5"/>
  <c r="T654" i="5"/>
  <c r="T655" i="5"/>
  <c r="T657" i="5"/>
  <c r="T658" i="5"/>
  <c r="T659" i="5"/>
  <c r="T661" i="5"/>
  <c r="T662" i="5"/>
  <c r="T663" i="5"/>
  <c r="T665" i="5"/>
  <c r="T666" i="5"/>
  <c r="T667" i="5"/>
  <c r="T669" i="5"/>
  <c r="T670" i="5"/>
  <c r="T671" i="5"/>
  <c r="T673" i="5"/>
  <c r="T674" i="5"/>
  <c r="T675" i="5"/>
  <c r="T677" i="5"/>
  <c r="T678" i="5"/>
  <c r="T679" i="5"/>
  <c r="T681" i="5"/>
  <c r="T682" i="5"/>
  <c r="T683" i="5"/>
  <c r="T685" i="5"/>
  <c r="T686" i="5"/>
  <c r="T687" i="5"/>
  <c r="T689" i="5"/>
  <c r="T690" i="5"/>
  <c r="T691" i="5"/>
  <c r="T693" i="5"/>
  <c r="T694" i="5"/>
  <c r="T695" i="5"/>
  <c r="T697" i="5"/>
  <c r="T698" i="5"/>
  <c r="T699" i="5"/>
  <c r="T701" i="5"/>
  <c r="T702" i="5"/>
  <c r="T703" i="5"/>
  <c r="T705" i="5"/>
  <c r="T706" i="5"/>
  <c r="T707" i="5"/>
  <c r="T709" i="5"/>
  <c r="T710" i="5"/>
  <c r="T711" i="5"/>
  <c r="T713" i="5"/>
  <c r="T714" i="5"/>
  <c r="T715" i="5"/>
  <c r="T717" i="5"/>
  <c r="T718" i="5"/>
  <c r="T719" i="5"/>
  <c r="T721" i="5"/>
  <c r="T722" i="5"/>
  <c r="T723" i="5"/>
  <c r="T725" i="5"/>
  <c r="T726" i="5"/>
  <c r="T727" i="5"/>
  <c r="T729" i="5"/>
  <c r="T730" i="5"/>
  <c r="T731" i="5"/>
  <c r="T733" i="5"/>
  <c r="T734" i="5"/>
  <c r="T735" i="5"/>
  <c r="T737" i="5"/>
  <c r="T738" i="5"/>
  <c r="T739" i="5"/>
  <c r="T741" i="5"/>
  <c r="T742" i="5"/>
  <c r="T743" i="5"/>
  <c r="T745" i="5"/>
  <c r="T746" i="5"/>
  <c r="T747" i="5"/>
  <c r="T749" i="5"/>
  <c r="T750" i="5"/>
  <c r="T751" i="5"/>
  <c r="T753" i="5"/>
  <c r="T754" i="5"/>
  <c r="T755" i="5"/>
  <c r="T757" i="5"/>
  <c r="T758" i="5"/>
  <c r="T759" i="5"/>
  <c r="T761" i="5"/>
  <c r="T762" i="5"/>
  <c r="T763" i="5"/>
  <c r="T765" i="5"/>
  <c r="T766" i="5"/>
  <c r="T767" i="5"/>
  <c r="T769" i="5"/>
  <c r="T770" i="5"/>
  <c r="T771" i="5"/>
  <c r="T773" i="5"/>
  <c r="T774" i="5"/>
  <c r="T775" i="5"/>
  <c r="T777" i="5"/>
  <c r="T778" i="5"/>
  <c r="T779" i="5"/>
  <c r="T781" i="5"/>
  <c r="T782" i="5"/>
  <c r="T783" i="5"/>
  <c r="T785" i="5"/>
  <c r="T786" i="5"/>
  <c r="T787" i="5"/>
  <c r="T789" i="5"/>
  <c r="T790" i="5"/>
  <c r="T791" i="5"/>
  <c r="T793" i="5"/>
  <c r="T794" i="5"/>
  <c r="T795" i="5"/>
  <c r="T797" i="5"/>
  <c r="T798" i="5"/>
  <c r="T799" i="5"/>
  <c r="T801" i="5"/>
  <c r="T802" i="5"/>
  <c r="T803" i="5"/>
  <c r="T805" i="5"/>
  <c r="T806" i="5"/>
  <c r="T807" i="5"/>
  <c r="T809" i="5"/>
  <c r="T810" i="5"/>
  <c r="T811" i="5"/>
  <c r="T813" i="5"/>
  <c r="T814" i="5"/>
  <c r="T815" i="5"/>
  <c r="T817" i="5"/>
  <c r="T818" i="5"/>
  <c r="T819" i="5"/>
  <c r="T821" i="5"/>
  <c r="T822" i="5"/>
  <c r="T823" i="5"/>
  <c r="T825" i="5"/>
  <c r="T826" i="5"/>
  <c r="T827" i="5"/>
  <c r="T829" i="5"/>
  <c r="T830" i="5"/>
  <c r="T831" i="5"/>
  <c r="T833" i="5"/>
  <c r="T834" i="5"/>
  <c r="T835" i="5"/>
  <c r="T837" i="5"/>
  <c r="T838" i="5"/>
  <c r="T839" i="5"/>
  <c r="T841" i="5"/>
  <c r="T842" i="5"/>
  <c r="T843" i="5"/>
  <c r="T845" i="5"/>
  <c r="T846" i="5"/>
  <c r="T847" i="5"/>
  <c r="T849" i="5"/>
  <c r="T850" i="5"/>
  <c r="T851" i="5"/>
  <c r="T853" i="5"/>
  <c r="T854" i="5"/>
  <c r="T855" i="5"/>
  <c r="T857" i="5"/>
  <c r="T858" i="5"/>
  <c r="T859" i="5"/>
  <c r="T861" i="5"/>
  <c r="T862" i="5"/>
  <c r="T863" i="5"/>
  <c r="T865" i="5"/>
  <c r="T866" i="5"/>
  <c r="T867" i="5"/>
  <c r="T869" i="5"/>
  <c r="T870" i="5"/>
  <c r="T871" i="5"/>
  <c r="T873" i="5"/>
  <c r="T874" i="5"/>
  <c r="T875" i="5"/>
  <c r="T877" i="5"/>
  <c r="T878" i="5"/>
  <c r="T879" i="5"/>
  <c r="T881" i="5"/>
  <c r="T882" i="5"/>
  <c r="T883" i="5"/>
  <c r="T885" i="5"/>
  <c r="T886" i="5"/>
  <c r="T887" i="5"/>
  <c r="T889" i="5"/>
  <c r="T890" i="5"/>
  <c r="T891" i="5"/>
  <c r="T893" i="5"/>
  <c r="T894" i="5"/>
  <c r="T895" i="5"/>
  <c r="T897" i="5"/>
  <c r="T898" i="5"/>
  <c r="T899" i="5"/>
  <c r="T901" i="5"/>
  <c r="T902" i="5"/>
  <c r="T903" i="5"/>
  <c r="T905" i="5"/>
  <c r="T906" i="5"/>
  <c r="T907" i="5"/>
  <c r="T909" i="5"/>
  <c r="T910" i="5"/>
  <c r="T911" i="5"/>
  <c r="T913" i="5"/>
  <c r="T914" i="5"/>
  <c r="T915" i="5"/>
  <c r="T917" i="5"/>
  <c r="T918" i="5"/>
  <c r="T919" i="5"/>
  <c r="T921" i="5"/>
  <c r="T922" i="5"/>
  <c r="T923" i="5"/>
  <c r="T925" i="5"/>
  <c r="T926" i="5"/>
  <c r="T927" i="5"/>
  <c r="T929" i="5"/>
  <c r="T930" i="5"/>
  <c r="T931" i="5"/>
  <c r="T933" i="5"/>
  <c r="T934" i="5"/>
  <c r="T935" i="5"/>
  <c r="T937" i="5"/>
  <c r="T938" i="5"/>
  <c r="T939" i="5"/>
  <c r="T941" i="5"/>
  <c r="T942" i="5"/>
  <c r="T943" i="5"/>
  <c r="T945" i="5"/>
  <c r="T946" i="5"/>
  <c r="T947" i="5"/>
  <c r="T949" i="5"/>
  <c r="T950" i="5"/>
  <c r="T951" i="5"/>
  <c r="T953" i="5"/>
  <c r="T954" i="5"/>
  <c r="T955" i="5"/>
  <c r="T957" i="5"/>
  <c r="T958" i="5"/>
  <c r="T959" i="5"/>
  <c r="T961" i="5"/>
  <c r="T962" i="5"/>
  <c r="T963" i="5"/>
  <c r="T965" i="5"/>
  <c r="T966" i="5"/>
  <c r="T967" i="5"/>
  <c r="T969" i="5"/>
  <c r="T970" i="5"/>
  <c r="T971" i="5"/>
  <c r="T973" i="5"/>
  <c r="T974" i="5"/>
  <c r="T975" i="5"/>
  <c r="T977" i="5"/>
  <c r="T978" i="5"/>
  <c r="T979" i="5"/>
  <c r="T981" i="5"/>
  <c r="T982" i="5"/>
  <c r="T983" i="5"/>
  <c r="T985" i="5"/>
  <c r="T986" i="5"/>
  <c r="T987" i="5"/>
  <c r="T989" i="5"/>
  <c r="T990" i="5"/>
  <c r="T991" i="5"/>
  <c r="T993" i="5"/>
  <c r="T994" i="5"/>
  <c r="T995" i="5"/>
  <c r="T997" i="5"/>
  <c r="T998" i="5"/>
  <c r="T999" i="5"/>
  <c r="T1001" i="5"/>
  <c r="T1002" i="5"/>
  <c r="T1003" i="5"/>
  <c r="T1005" i="5"/>
  <c r="T1006" i="5"/>
  <c r="T1007" i="5"/>
  <c r="T1009" i="5"/>
  <c r="T1010" i="5"/>
  <c r="T1011" i="5"/>
  <c r="T1013" i="5"/>
  <c r="T1014" i="5"/>
  <c r="T1015" i="5"/>
  <c r="T1017" i="5"/>
  <c r="T1018" i="5"/>
  <c r="T1019" i="5"/>
  <c r="T1021" i="5"/>
  <c r="T1022" i="5"/>
  <c r="T1023"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G94" i="6"/>
  <c r="G95" i="6"/>
  <c r="G96" i="6"/>
  <c r="G98" i="6"/>
  <c r="G99" i="6"/>
  <c r="G108" i="6"/>
  <c r="G109" i="6"/>
  <c r="G110" i="6"/>
  <c r="G111" i="6"/>
  <c r="G10" i="6"/>
  <c r="H10" i="6" s="1"/>
  <c r="G13" i="6"/>
  <c r="H13" i="6"/>
  <c r="G5" i="6"/>
  <c r="H5" i="6" s="1"/>
  <c r="F6" i="6"/>
  <c r="G6" i="6"/>
  <c r="H6" i="6"/>
  <c r="G11" i="6"/>
  <c r="H11" i="6"/>
  <c r="G12" i="6"/>
  <c r="H12" i="6"/>
  <c r="H14" i="6"/>
  <c r="G15" i="6"/>
  <c r="H15" i="6" s="1"/>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4"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3" i="6"/>
  <c r="D12" i="6"/>
  <c r="D11" i="6"/>
  <c r="D10"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C11" i="6"/>
  <c r="P4" i="5"/>
  <c r="D4" i="8"/>
  <c r="B1001" i="7"/>
  <c r="C112" i="6"/>
  <c r="B3" i="6"/>
  <c r="A4" i="8"/>
  <c r="B29" i="3"/>
  <c r="B4" i="8"/>
  <c r="C12" i="6"/>
  <c r="C3" i="6"/>
  <c r="I4" i="8"/>
  <c r="C5" i="7"/>
  <c r="A1" i="6"/>
  <c r="H4" i="5"/>
  <c r="O4" i="5"/>
  <c r="B2" i="5"/>
  <c r="D3" i="6"/>
  <c r="C10" i="6"/>
  <c r="C13" i="6"/>
  <c r="A3" i="6"/>
  <c r="D5" i="7"/>
  <c r="N4" i="5"/>
  <c r="G4" i="5"/>
  <c r="A1" i="7"/>
  <c r="F4" i="5"/>
  <c r="A1" i="8"/>
  <c r="D1" i="6"/>
  <c r="B5" i="7"/>
  <c r="A80" i="2"/>
  <c r="A48" i="2"/>
  <c r="H4" i="8"/>
  <c r="F4" i="8"/>
  <c r="B3" i="5"/>
  <c r="G4" i="8"/>
  <c r="I4" i="5"/>
  <c r="L4" i="5"/>
  <c r="A4" i="5"/>
  <c r="C4" i="6"/>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6" i="6"/>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6"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P57" i="4"/>
  <c r="P56" i="4"/>
  <c r="P45" i="4"/>
  <c r="P44" i="4"/>
  <c r="P46" i="4"/>
  <c r="P58" i="4"/>
  <c r="S7" i="5"/>
  <c r="S6" i="5"/>
  <c r="C9" i="6" l="1"/>
  <c r="D9" i="6"/>
  <c r="G65" i="4"/>
  <c r="D15" i="6"/>
  <c r="C15" i="6"/>
  <c r="V7" i="5"/>
  <c r="V6" i="5"/>
  <c r="V5" i="5"/>
  <c r="F124" i="6"/>
  <c r="U50" i="4"/>
  <c r="U49" i="4"/>
  <c r="X51" i="4"/>
  <c r="Y51" i="4" s="1"/>
  <c r="V50" i="4"/>
  <c r="G114" i="4"/>
  <c r="G101" i="4"/>
  <c r="G77" i="4"/>
  <c r="G53" i="4"/>
  <c r="G41" i="4"/>
  <c r="A66" i="2"/>
  <c r="A70" i="2"/>
  <c r="A74" i="2"/>
  <c r="A78" i="2"/>
  <c r="A9" i="2"/>
  <c r="C7" i="3"/>
  <c r="C10" i="3"/>
  <c r="C12" i="3"/>
  <c r="C14" i="3"/>
  <c r="C16" i="3"/>
  <c r="C18" i="3"/>
  <c r="C20" i="3"/>
  <c r="C22" i="3"/>
  <c r="B27" i="3"/>
  <c r="J2" i="5"/>
  <c r="A67" i="2"/>
  <c r="A71" i="2"/>
  <c r="A75" i="2"/>
  <c r="A65" i="2"/>
  <c r="B6" i="3"/>
  <c r="B9" i="3"/>
  <c r="B11" i="3"/>
  <c r="B13" i="3"/>
  <c r="B15" i="3"/>
  <c r="B17" i="3"/>
  <c r="B19" i="3"/>
  <c r="B21" i="3"/>
  <c r="B23" i="3"/>
  <c r="B8" i="4"/>
  <c r="A4" i="6" s="1"/>
  <c r="L4" i="20"/>
  <c r="H4" i="20"/>
  <c r="D4" i="20"/>
  <c r="B3" i="20"/>
  <c r="C8" i="3"/>
  <c r="A68" i="2"/>
  <c r="A72" i="2"/>
  <c r="A76" i="2"/>
  <c r="B26" i="3"/>
  <c r="C6" i="3"/>
  <c r="C9" i="3"/>
  <c r="C11" i="3"/>
  <c r="C13" i="3"/>
  <c r="C15" i="3"/>
  <c r="C17" i="3"/>
  <c r="C19" i="3"/>
  <c r="C21" i="3"/>
  <c r="C23" i="3"/>
  <c r="K4" i="20"/>
  <c r="G4" i="20"/>
  <c r="C4" i="20"/>
  <c r="B2" i="20"/>
  <c r="A73" i="2"/>
  <c r="B10" i="3"/>
  <c r="B18" i="3"/>
  <c r="A77" i="2"/>
  <c r="B12" i="3"/>
  <c r="B20" i="3"/>
  <c r="M4" i="20"/>
  <c r="E4" i="20"/>
  <c r="B8" i="3"/>
  <c r="C26" i="3"/>
  <c r="B14" i="3"/>
  <c r="B22" i="3"/>
  <c r="J4" i="20"/>
  <c r="B4" i="20"/>
  <c r="B16" i="3"/>
  <c r="A4" i="20"/>
  <c r="B114" i="4"/>
  <c r="A93" i="6" s="1"/>
  <c r="B26" i="4"/>
  <c r="A15" i="6" s="1"/>
  <c r="B22" i="4"/>
  <c r="A12" i="6" s="1"/>
  <c r="B20" i="4"/>
  <c r="A10" i="6" s="1"/>
  <c r="B25" i="4"/>
  <c r="B16" i="4"/>
  <c r="J75" i="6"/>
  <c r="B28" i="3"/>
  <c r="J13" i="6"/>
  <c r="J4" i="6"/>
  <c r="B12" i="4"/>
  <c r="A7" i="6" s="1"/>
  <c r="B9" i="4"/>
  <c r="A5" i="6" s="1"/>
  <c r="D29" i="4"/>
  <c r="B23" i="4"/>
  <c r="B13" i="4"/>
  <c r="J73" i="6"/>
  <c r="A69" i="2"/>
  <c r="A27" i="2"/>
  <c r="B7" i="3"/>
  <c r="F4" i="20"/>
  <c r="I4" i="20"/>
  <c r="S20" i="4"/>
  <c r="S21" i="4"/>
  <c r="T21" i="4" s="1"/>
  <c r="R17" i="4"/>
  <c r="R18" i="4"/>
  <c r="V2501" i="5"/>
  <c r="V8" i="5"/>
  <c r="R9" i="5"/>
  <c r="G9" i="5"/>
  <c r="J9" i="5"/>
  <c r="F9" i="5"/>
  <c r="E9" i="5"/>
  <c r="X9" i="5" s="1"/>
  <c r="I9" i="5"/>
  <c r="H9" i="5"/>
  <c r="V10" i="5"/>
  <c r="AB10" i="5"/>
  <c r="T2501" i="5"/>
  <c r="V2503" i="5"/>
  <c r="G2501" i="5"/>
  <c r="I11" i="5"/>
  <c r="AB12" i="5"/>
  <c r="Q12" i="4"/>
  <c r="R12" i="4" s="1"/>
  <c r="R19" i="4"/>
  <c r="R20" i="4"/>
  <c r="Q14" i="4"/>
  <c r="R11" i="5"/>
  <c r="G11" i="5"/>
  <c r="J11" i="5"/>
  <c r="F11" i="5"/>
  <c r="I12" i="5"/>
  <c r="E12" i="5"/>
  <c r="X12" i="5" s="1"/>
  <c r="H12" i="5"/>
  <c r="J2502" i="5"/>
  <c r="F2502" i="5"/>
  <c r="S19" i="4" l="1"/>
  <c r="S18" i="4"/>
  <c r="I8" i="5"/>
  <c r="E8" i="5"/>
  <c r="X8" i="5" s="1"/>
  <c r="H8" i="5"/>
  <c r="R8" i="5"/>
  <c r="J8" i="5"/>
  <c r="F8" i="5"/>
  <c r="G8" i="5"/>
  <c r="D89" i="4"/>
  <c r="D65" i="4"/>
  <c r="D114" i="4"/>
  <c r="D53" i="4"/>
  <c r="D101" i="4"/>
  <c r="D41" i="4"/>
  <c r="D77" i="4"/>
  <c r="V49" i="4"/>
  <c r="V48" i="4"/>
  <c r="R6" i="5"/>
  <c r="H6" i="5"/>
  <c r="F6" i="5"/>
  <c r="W49" i="4"/>
  <c r="W50" i="4"/>
  <c r="X50" i="4" s="1"/>
  <c r="R7" i="5"/>
  <c r="F7" i="5"/>
  <c r="H7" i="5"/>
  <c r="R14" i="4"/>
  <c r="R13" i="4"/>
  <c r="H2503" i="5"/>
  <c r="R2503" i="5"/>
  <c r="E2503" i="5"/>
  <c r="X2503" i="5" s="1"/>
  <c r="F2503" i="5"/>
  <c r="J2503" i="5"/>
  <c r="I2503" i="5"/>
  <c r="T19" i="4"/>
  <c r="T20" i="4"/>
  <c r="U20" i="4" s="1"/>
  <c r="E2501" i="5"/>
  <c r="X2501" i="5" s="1"/>
  <c r="J2501" i="5"/>
  <c r="R2501" i="5"/>
  <c r="I2501" i="5"/>
  <c r="H2501" i="5"/>
  <c r="F2501" i="5"/>
  <c r="U21" i="4"/>
  <c r="V21" i="4" s="1"/>
  <c r="G2503" i="5"/>
  <c r="I10" i="5"/>
  <c r="E10" i="5"/>
  <c r="X10" i="5" s="1"/>
  <c r="H10" i="5"/>
  <c r="F10" i="5"/>
  <c r="R10" i="5"/>
  <c r="J10" i="5"/>
  <c r="S17" i="4"/>
  <c r="S16" i="4"/>
  <c r="G10" i="5"/>
  <c r="Z51" i="4"/>
  <c r="AA51" i="4" s="1"/>
  <c r="J5" i="5"/>
  <c r="I5" i="5"/>
  <c r="H5" i="5"/>
  <c r="F5" i="5"/>
  <c r="E5" i="5"/>
  <c r="R5" i="5"/>
  <c r="G5" i="5"/>
  <c r="V20" i="4" l="1"/>
  <c r="W20" i="4" s="1"/>
  <c r="T15" i="4"/>
  <c r="S13" i="4"/>
  <c r="S12" i="4"/>
  <c r="T12" i="4" s="1"/>
  <c r="S15" i="4"/>
  <c r="T16" i="4" s="1"/>
  <c r="S14" i="4"/>
  <c r="AB51" i="4"/>
  <c r="AC51" i="4" s="1"/>
  <c r="W21" i="4"/>
  <c r="X21" i="4" s="1"/>
  <c r="X49" i="4"/>
  <c r="Y49" i="4" s="1"/>
  <c r="W48" i="4"/>
  <c r="X48" i="4" s="1"/>
  <c r="T18" i="4"/>
  <c r="T17" i="4"/>
  <c r="X5" i="5"/>
  <c r="G124" i="6" a="1"/>
  <c r="G124" i="6" s="1"/>
  <c r="U18" i="4"/>
  <c r="U19" i="4"/>
  <c r="V19" i="4" s="1"/>
  <c r="Y50" i="4"/>
  <c r="Z50" i="4" s="1"/>
  <c r="S5" i="5"/>
  <c r="Z49" i="4" l="1"/>
  <c r="X19" i="4"/>
  <c r="X20" i="4"/>
  <c r="Y20" i="4" s="1"/>
  <c r="W19" i="4"/>
  <c r="Y48" i="4"/>
  <c r="Z48" i="4" s="1"/>
  <c r="V18" i="4"/>
  <c r="W18" i="4" s="1"/>
  <c r="U17" i="4"/>
  <c r="V17" i="4" s="1"/>
  <c r="U16" i="4"/>
  <c r="H124" i="6"/>
  <c r="D124" i="6" s="1"/>
  <c r="C124" i="6"/>
  <c r="U14" i="4"/>
  <c r="U15" i="4"/>
  <c r="AA49" i="4"/>
  <c r="AA50" i="4"/>
  <c r="AB50" i="4" s="1"/>
  <c r="Y21" i="4"/>
  <c r="Z21" i="4" s="1"/>
  <c r="T13" i="4"/>
  <c r="T14" i="4"/>
  <c r="T5" i="5"/>
  <c r="Z20" i="4" l="1"/>
  <c r="X18" i="4"/>
  <c r="AA48" i="4"/>
  <c r="V15" i="4"/>
  <c r="V16" i="4"/>
  <c r="W16" i="4" s="1"/>
  <c r="V14" i="4"/>
  <c r="Y18" i="4"/>
  <c r="Y19" i="4"/>
  <c r="Z19" i="4" s="1"/>
  <c r="AC50" i="4"/>
  <c r="U13" i="4"/>
  <c r="V13" i="4" s="1"/>
  <c r="U12" i="4"/>
  <c r="V12" i="4" s="1"/>
  <c r="AB48" i="4"/>
  <c r="AB49" i="4"/>
  <c r="AC49" i="4" s="1"/>
  <c r="W12" i="4" l="1"/>
  <c r="X12" i="4" s="1"/>
  <c r="W13" i="4"/>
  <c r="W17" i="4"/>
  <c r="X17" i="4" s="1"/>
  <c r="AC48" i="4"/>
  <c r="Z18" i="4"/>
  <c r="W14" i="4"/>
  <c r="W15" i="4"/>
  <c r="X15" i="4" s="1"/>
  <c r="X16" i="4" l="1"/>
  <c r="Y16" i="4" s="1"/>
  <c r="X13" i="4"/>
  <c r="X14" i="4"/>
  <c r="Y14" i="4" s="1"/>
  <c r="Y13" i="4" l="1"/>
  <c r="Z14" i="4" s="1"/>
  <c r="Y12" i="4"/>
  <c r="Z12" i="4" s="1"/>
  <c r="Y17" i="4"/>
  <c r="Z17" i="4" s="1"/>
  <c r="Y15" i="4"/>
  <c r="Z15" i="4" s="1"/>
  <c r="Z16" i="4" l="1"/>
  <c r="AA12" i="4"/>
  <c r="Z13" i="4"/>
  <c r="AA13" i="4" s="1" a="1"/>
  <c r="AA13" i="4" s="1"/>
  <c r="S43" i="4" l="1"/>
  <c r="B31" i="4"/>
  <c r="A115" i="6"/>
  <c r="G115" i="6" s="1"/>
  <c r="AA14" i="4" a="1"/>
  <c r="AA14" i="4" s="1"/>
  <c r="B30" i="4"/>
  <c r="A114" i="6"/>
  <c r="G114" i="6" s="1"/>
  <c r="S42" i="4"/>
  <c r="AA15" i="4" l="1" a="1"/>
  <c r="AA15" i="4" s="1"/>
  <c r="A17" i="6"/>
  <c r="G7" i="6"/>
  <c r="H7" i="6" s="1"/>
  <c r="O30" i="4"/>
  <c r="B44" i="4"/>
  <c r="A30" i="6" s="1"/>
  <c r="B122" i="4"/>
  <c r="A100" i="6" s="1"/>
  <c r="B104" i="4"/>
  <c r="A85" i="6" s="1"/>
  <c r="B92" i="4"/>
  <c r="A74" i="6" s="1"/>
  <c r="B80" i="4"/>
  <c r="A63" i="6" s="1"/>
  <c r="B68" i="4"/>
  <c r="A52" i="6" s="1"/>
  <c r="B56" i="4"/>
  <c r="A41" i="6" s="1"/>
  <c r="B32" i="4"/>
  <c r="A116" i="6"/>
  <c r="G116" i="6" s="1"/>
  <c r="A18" i="6"/>
  <c r="O31" i="4"/>
  <c r="T42" i="4"/>
  <c r="U42" i="4" s="1"/>
  <c r="T43" i="4"/>
  <c r="U43" i="4" s="1"/>
  <c r="D7" i="6" l="1"/>
  <c r="C7" i="6"/>
  <c r="F29" i="6"/>
  <c r="H29" i="6" s="1"/>
  <c r="F40" i="6"/>
  <c r="F18" i="6"/>
  <c r="H18" i="6" s="1"/>
  <c r="F28" i="6"/>
  <c r="H28" i="6" s="1"/>
  <c r="F17" i="6"/>
  <c r="H17" i="6" s="1"/>
  <c r="F39" i="6"/>
  <c r="V42" i="4"/>
  <c r="W42" i="4" s="1"/>
  <c r="V43" i="4"/>
  <c r="B81" i="4"/>
  <c r="A64" i="6" s="1"/>
  <c r="A117" i="6"/>
  <c r="G117" i="6" s="1"/>
  <c r="B45" i="4"/>
  <c r="A31" i="6" s="1"/>
  <c r="B105" i="4"/>
  <c r="A86" i="6" s="1"/>
  <c r="B69" i="4"/>
  <c r="A53" i="6" s="1"/>
  <c r="B123" i="4"/>
  <c r="A101" i="6" s="1"/>
  <c r="B33" i="4"/>
  <c r="B93" i="4"/>
  <c r="A75" i="6" s="1"/>
  <c r="B57" i="4"/>
  <c r="A42" i="6" s="1"/>
  <c r="AA16" i="4" a="1"/>
  <c r="AA16" i="4" s="1"/>
  <c r="P42" i="4"/>
  <c r="B42" i="4" s="1"/>
  <c r="A28" i="6" s="1"/>
  <c r="P54" i="4"/>
  <c r="P55" i="4"/>
  <c r="P43" i="4"/>
  <c r="B43" i="4" s="1"/>
  <c r="A29" i="6" s="1"/>
  <c r="O32" i="4"/>
  <c r="A19" i="6"/>
  <c r="A118" i="6" l="1"/>
  <c r="G118" i="6" s="1"/>
  <c r="B70" i="4"/>
  <c r="A54" i="6" s="1"/>
  <c r="B94" i="4"/>
  <c r="A76" i="6" s="1"/>
  <c r="B124" i="4"/>
  <c r="A102" i="6" s="1"/>
  <c r="B34" i="4"/>
  <c r="B58" i="4"/>
  <c r="A43" i="6" s="1"/>
  <c r="B82" i="4"/>
  <c r="A65" i="6" s="1"/>
  <c r="B106" i="4"/>
  <c r="A87" i="6" s="1"/>
  <c r="B46" i="4"/>
  <c r="A32" i="6" s="1"/>
  <c r="B103" i="4"/>
  <c r="A84" i="6" s="1"/>
  <c r="B67" i="4"/>
  <c r="A51" i="6" s="1"/>
  <c r="B91" i="4"/>
  <c r="A73" i="6" s="1"/>
  <c r="B55" i="4"/>
  <c r="A40" i="6" s="1"/>
  <c r="B121" i="4"/>
  <c r="A99" i="6" s="1"/>
  <c r="B79" i="4"/>
  <c r="A62" i="6" s="1"/>
  <c r="F50" i="6"/>
  <c r="F98" i="6"/>
  <c r="H98" i="6" s="1"/>
  <c r="H39" i="6"/>
  <c r="F114" i="6"/>
  <c r="C18" i="6"/>
  <c r="D18" i="6"/>
  <c r="F41" i="6"/>
  <c r="F19" i="6"/>
  <c r="H19" i="6" s="1"/>
  <c r="F30" i="6"/>
  <c r="H30" i="6" s="1"/>
  <c r="B137" i="4"/>
  <c r="A111" i="6" s="1"/>
  <c r="B133" i="4"/>
  <c r="A109" i="6" s="1"/>
  <c r="B117" i="4"/>
  <c r="A95" i="6" s="1"/>
  <c r="B131" i="4"/>
  <c r="A108" i="6" s="1"/>
  <c r="B115" i="4"/>
  <c r="A94" i="6" s="1"/>
  <c r="B119" i="4"/>
  <c r="A97" i="6" s="1"/>
  <c r="B135" i="4"/>
  <c r="A110" i="6" s="1"/>
  <c r="B66" i="4"/>
  <c r="A50" i="6" s="1"/>
  <c r="B120" i="4"/>
  <c r="A98" i="6" s="1"/>
  <c r="B54" i="4"/>
  <c r="A39" i="6" s="1"/>
  <c r="B78" i="4"/>
  <c r="A61" i="6" s="1"/>
  <c r="B90" i="4"/>
  <c r="A72" i="6" s="1"/>
  <c r="B102" i="4"/>
  <c r="A83" i="6" s="1"/>
  <c r="D17" i="6"/>
  <c r="C17" i="6"/>
  <c r="F51" i="6"/>
  <c r="H40" i="6"/>
  <c r="F99" i="6"/>
  <c r="H99" i="6" s="1"/>
  <c r="F115" i="6"/>
  <c r="H115" i="6" s="1"/>
  <c r="A20" i="6"/>
  <c r="O33" i="4"/>
  <c r="K114" i="6"/>
  <c r="C28" i="6"/>
  <c r="D28" i="6"/>
  <c r="D29" i="6"/>
  <c r="C29" i="6"/>
  <c r="K115" i="6"/>
  <c r="AA17" i="4" a="1"/>
  <c r="AA17" i="4" s="1"/>
  <c r="C99" i="6" l="1"/>
  <c r="D99" i="6"/>
  <c r="S47" i="4"/>
  <c r="A119" i="6"/>
  <c r="G119" i="6" s="1"/>
  <c r="B35" i="4"/>
  <c r="AA18" i="4" a="1"/>
  <c r="AA18" i="4" s="1"/>
  <c r="C40" i="6"/>
  <c r="D40" i="6"/>
  <c r="F116" i="6"/>
  <c r="H116" i="6" s="1"/>
  <c r="H41" i="6"/>
  <c r="F52" i="6"/>
  <c r="F100" i="6"/>
  <c r="H100" i="6" s="1"/>
  <c r="H114" i="6"/>
  <c r="B2" i="6"/>
  <c r="F61" i="6"/>
  <c r="H50" i="6"/>
  <c r="O34" i="4"/>
  <c r="A21" i="6"/>
  <c r="F42" i="6"/>
  <c r="F20" i="6"/>
  <c r="H20" i="6" s="1"/>
  <c r="F31" i="6"/>
  <c r="H31" i="6" s="1"/>
  <c r="H51" i="6"/>
  <c r="F62" i="6"/>
  <c r="D30" i="6"/>
  <c r="K116" i="6"/>
  <c r="C30" i="6"/>
  <c r="D39" i="6"/>
  <c r="C39" i="6"/>
  <c r="D115" i="6"/>
  <c r="C115" i="6"/>
  <c r="D19" i="6"/>
  <c r="C19" i="6"/>
  <c r="D98" i="6"/>
  <c r="C98" i="6"/>
  <c r="F53" i="6" l="1"/>
  <c r="F101" i="6"/>
  <c r="H101" i="6" s="1"/>
  <c r="H42" i="6"/>
  <c r="F117" i="6"/>
  <c r="H117" i="6" s="1"/>
  <c r="F72" i="6"/>
  <c r="H61" i="6"/>
  <c r="H52" i="6"/>
  <c r="F63" i="6"/>
  <c r="D51" i="6"/>
  <c r="C51" i="6"/>
  <c r="F43" i="6"/>
  <c r="F21" i="6"/>
  <c r="H21" i="6" s="1"/>
  <c r="F32" i="6"/>
  <c r="H32" i="6" s="1"/>
  <c r="D41" i="6"/>
  <c r="C41" i="6"/>
  <c r="K117" i="6"/>
  <c r="D31" i="6"/>
  <c r="C31" i="6"/>
  <c r="D114" i="6"/>
  <c r="C114" i="6"/>
  <c r="C20" i="6"/>
  <c r="D20" i="6"/>
  <c r="D50" i="6"/>
  <c r="C50" i="6"/>
  <c r="D100" i="6"/>
  <c r="C100" i="6"/>
  <c r="T47" i="4"/>
  <c r="U47" i="4" s="1"/>
  <c r="T46" i="4"/>
  <c r="F73" i="6"/>
  <c r="H62" i="6"/>
  <c r="A22" i="6"/>
  <c r="O35" i="4"/>
  <c r="B36" i="4"/>
  <c r="A120" i="6"/>
  <c r="AA19" i="4" a="1"/>
  <c r="AA19" i="4" s="1"/>
  <c r="D116" i="6"/>
  <c r="C116" i="6"/>
  <c r="A121" i="6" l="1"/>
  <c r="B37" i="4"/>
  <c r="AA20" i="4" a="1"/>
  <c r="AA20" i="4" s="1"/>
  <c r="D62" i="6"/>
  <c r="C62" i="6"/>
  <c r="F118" i="6"/>
  <c r="H118" i="6" s="1"/>
  <c r="H43" i="6"/>
  <c r="F54" i="6"/>
  <c r="F102" i="6"/>
  <c r="H102" i="6" s="1"/>
  <c r="C52" i="6"/>
  <c r="D52" i="6"/>
  <c r="C42" i="6"/>
  <c r="D42" i="6"/>
  <c r="F22" i="6"/>
  <c r="H22" i="6" s="1"/>
  <c r="F33" i="6"/>
  <c r="H33" i="6" s="1"/>
  <c r="F44" i="6"/>
  <c r="D21" i="6"/>
  <c r="C21" i="6"/>
  <c r="O36" i="4"/>
  <c r="A23" i="6"/>
  <c r="F84" i="6"/>
  <c r="H84" i="6" s="1"/>
  <c r="H73" i="6"/>
  <c r="D61" i="6"/>
  <c r="C61" i="6"/>
  <c r="D101" i="6"/>
  <c r="C101" i="6"/>
  <c r="V47" i="4"/>
  <c r="W47" i="4" s="1"/>
  <c r="V46" i="4"/>
  <c r="H63" i="6"/>
  <c r="F74" i="6"/>
  <c r="C117" i="6"/>
  <c r="D117" i="6"/>
  <c r="P59" i="4"/>
  <c r="P47" i="4"/>
  <c r="B47" i="4" s="1"/>
  <c r="A33" i="6" s="1"/>
  <c r="U46" i="4"/>
  <c r="U45" i="4"/>
  <c r="K118" i="6"/>
  <c r="C32" i="6"/>
  <c r="D32" i="6"/>
  <c r="H72" i="6"/>
  <c r="F83" i="6"/>
  <c r="H83" i="6" s="1"/>
  <c r="H53" i="6"/>
  <c r="F64" i="6"/>
  <c r="V45" i="4" l="1"/>
  <c r="V44" i="4"/>
  <c r="F103" i="6"/>
  <c r="H103" i="6" s="1"/>
  <c r="H44" i="6"/>
  <c r="F55" i="6"/>
  <c r="F119" i="6"/>
  <c r="H119" i="6" s="1"/>
  <c r="F94" i="6"/>
  <c r="C33" i="6"/>
  <c r="D33" i="6"/>
  <c r="K119" i="6"/>
  <c r="D43" i="6"/>
  <c r="C43" i="6"/>
  <c r="A122" i="6"/>
  <c r="B38" i="4"/>
  <c r="AA21" i="4" a="1"/>
  <c r="AA21" i="4" s="1"/>
  <c r="D53" i="6"/>
  <c r="C53" i="6"/>
  <c r="F85" i="6"/>
  <c r="H85" i="6" s="1"/>
  <c r="H74" i="6"/>
  <c r="D73" i="6"/>
  <c r="C73" i="6"/>
  <c r="C22" i="6"/>
  <c r="D22" i="6"/>
  <c r="D118" i="6"/>
  <c r="C118" i="6"/>
  <c r="O37" i="4"/>
  <c r="A24" i="6"/>
  <c r="D72" i="6"/>
  <c r="C72" i="6"/>
  <c r="W45" i="4"/>
  <c r="W46" i="4"/>
  <c r="X46" i="4" s="1"/>
  <c r="H54" i="6"/>
  <c r="F65" i="6"/>
  <c r="F75" i="6"/>
  <c r="H64" i="6"/>
  <c r="X47" i="4"/>
  <c r="Y47" i="4" s="1"/>
  <c r="P60" i="4"/>
  <c r="P48" i="4"/>
  <c r="B48" i="4" s="1"/>
  <c r="A34" i="6" s="1"/>
  <c r="D83" i="6"/>
  <c r="C83" i="6"/>
  <c r="B83" i="4"/>
  <c r="A66" i="6" s="1"/>
  <c r="B95" i="4"/>
  <c r="A77" i="6" s="1"/>
  <c r="B59" i="4"/>
  <c r="A44" i="6" s="1"/>
  <c r="B71" i="4"/>
  <c r="A55" i="6" s="1"/>
  <c r="B107" i="4"/>
  <c r="A88" i="6" s="1"/>
  <c r="B125" i="4"/>
  <c r="A103" i="6" s="1"/>
  <c r="C63" i="6"/>
  <c r="D63" i="6"/>
  <c r="C84" i="6"/>
  <c r="D84" i="6"/>
  <c r="D102" i="6"/>
  <c r="C102" i="6"/>
  <c r="Y46" i="4" l="1"/>
  <c r="Y45" i="4"/>
  <c r="C64" i="6"/>
  <c r="D64" i="6"/>
  <c r="P49" i="4"/>
  <c r="B49" i="4" s="1"/>
  <c r="A35" i="6" s="1"/>
  <c r="P61" i="4"/>
  <c r="C85" i="6"/>
  <c r="D85" i="6"/>
  <c r="F66" i="6"/>
  <c r="H55" i="6"/>
  <c r="A123" i="6"/>
  <c r="B39" i="4"/>
  <c r="AA22" i="4"/>
  <c r="AA23" i="4" s="1"/>
  <c r="B84" i="4"/>
  <c r="A67" i="6" s="1"/>
  <c r="B60" i="4"/>
  <c r="A45" i="6" s="1"/>
  <c r="B126" i="4"/>
  <c r="A104" i="6" s="1"/>
  <c r="B96" i="4"/>
  <c r="A78" i="6" s="1"/>
  <c r="B108" i="4"/>
  <c r="A89" i="6" s="1"/>
  <c r="B72" i="4"/>
  <c r="A56" i="6" s="1"/>
  <c r="H75" i="6"/>
  <c r="F86" i="6"/>
  <c r="H86" i="6" s="1"/>
  <c r="X45" i="4"/>
  <c r="Z46" i="4"/>
  <c r="Z47" i="4"/>
  <c r="AA47" i="4" s="1"/>
  <c r="H65" i="6"/>
  <c r="F76" i="6"/>
  <c r="A25" i="6"/>
  <c r="O38" i="4"/>
  <c r="C44" i="6"/>
  <c r="D44" i="6"/>
  <c r="D54" i="6"/>
  <c r="C54" i="6"/>
  <c r="F109" i="6"/>
  <c r="H109" i="6" s="1"/>
  <c r="F108" i="6"/>
  <c r="H108" i="6" s="1"/>
  <c r="F110" i="6"/>
  <c r="H110" i="6" s="1"/>
  <c r="F111" i="6"/>
  <c r="H111" i="6" s="1"/>
  <c r="H94" i="6"/>
  <c r="F95" i="6"/>
  <c r="D103" i="6"/>
  <c r="C103" i="6"/>
  <c r="D119" i="6"/>
  <c r="C119" i="6"/>
  <c r="W44" i="4"/>
  <c r="X44" i="4" s="1"/>
  <c r="W43" i="4"/>
  <c r="C74" i="6"/>
  <c r="D74" i="6"/>
  <c r="Y43" i="4" l="1"/>
  <c r="D108" i="6"/>
  <c r="C108" i="6"/>
  <c r="D111" i="6"/>
  <c r="C111" i="6"/>
  <c r="P62" i="4"/>
  <c r="P50" i="4"/>
  <c r="B50" i="4" s="1"/>
  <c r="A36" i="6" s="1"/>
  <c r="AB47" i="4"/>
  <c r="AC47" i="4" s="1"/>
  <c r="C86" i="6"/>
  <c r="D86" i="6"/>
  <c r="Q41" i="4"/>
  <c r="B41" i="4" s="1"/>
  <c r="A27" i="6" s="1"/>
  <c r="Q53" i="4"/>
  <c r="D110" i="6"/>
  <c r="C110" i="6"/>
  <c r="AA46" i="4"/>
  <c r="AB46" i="4" s="1"/>
  <c r="D75" i="6"/>
  <c r="C75" i="6"/>
  <c r="H95" i="6"/>
  <c r="F96" i="6"/>
  <c r="H96" i="6" s="1"/>
  <c r="F87" i="6"/>
  <c r="H87" i="6" s="1"/>
  <c r="H76" i="6"/>
  <c r="D55" i="6"/>
  <c r="C55" i="6"/>
  <c r="B97" i="4"/>
  <c r="A79" i="6" s="1"/>
  <c r="B109" i="4"/>
  <c r="A90" i="6" s="1"/>
  <c r="B73" i="4"/>
  <c r="A57" i="6" s="1"/>
  <c r="B61" i="4"/>
  <c r="A46" i="6" s="1"/>
  <c r="B127" i="4"/>
  <c r="A105" i="6" s="1"/>
  <c r="B85" i="4"/>
  <c r="A68" i="6" s="1"/>
  <c r="Z45" i="4"/>
  <c r="AA45" i="4" s="1"/>
  <c r="X42" i="4"/>
  <c r="Y42" i="4" s="1"/>
  <c r="X43" i="4"/>
  <c r="Y44" i="4" s="1"/>
  <c r="Z44" i="4" s="1"/>
  <c r="D94" i="6"/>
  <c r="C94" i="6"/>
  <c r="C109" i="6"/>
  <c r="D109" i="6"/>
  <c r="C65" i="6"/>
  <c r="D65" i="6"/>
  <c r="A26" i="6"/>
  <c r="O39" i="4"/>
  <c r="H66" i="6"/>
  <c r="F77" i="6"/>
  <c r="AC46" i="4" l="1"/>
  <c r="AC45" i="4"/>
  <c r="AB45" i="4"/>
  <c r="D87" i="6"/>
  <c r="C87" i="6"/>
  <c r="B62" i="4"/>
  <c r="A47" i="6" s="1"/>
  <c r="B110" i="4"/>
  <c r="A91" i="6" s="1"/>
  <c r="B128" i="4"/>
  <c r="A106" i="6" s="1"/>
  <c r="B86" i="4"/>
  <c r="A69" i="6" s="1"/>
  <c r="B98" i="4"/>
  <c r="A80" i="6" s="1"/>
  <c r="B74" i="4"/>
  <c r="A58" i="6" s="1"/>
  <c r="F88" i="6"/>
  <c r="H88" i="6" s="1"/>
  <c r="H77" i="6"/>
  <c r="C96" i="6"/>
  <c r="D96" i="6"/>
  <c r="B101" i="4"/>
  <c r="A82" i="6" s="1"/>
  <c r="B65" i="4"/>
  <c r="A49" i="6" s="1"/>
  <c r="B77" i="4"/>
  <c r="A60" i="6" s="1"/>
  <c r="B89" i="4"/>
  <c r="A71" i="6" s="1"/>
  <c r="B53" i="4"/>
  <c r="A38" i="6" s="1"/>
  <c r="Z42" i="4"/>
  <c r="AA42" i="4" s="1"/>
  <c r="Z43" i="4"/>
  <c r="AA44" i="4" s="1"/>
  <c r="AB44" i="4" s="1"/>
  <c r="D66" i="6"/>
  <c r="C66" i="6"/>
  <c r="D95" i="6"/>
  <c r="C95" i="6"/>
  <c r="P51" i="4"/>
  <c r="B51" i="4" s="1"/>
  <c r="A37" i="6" s="1"/>
  <c r="P63" i="4"/>
  <c r="C76" i="6"/>
  <c r="D76" i="6"/>
  <c r="H125" i="6"/>
  <c r="D2" i="6" s="1"/>
  <c r="C77" i="6" l="1"/>
  <c r="D77" i="6"/>
  <c r="C88" i="6"/>
  <c r="D88" i="6"/>
  <c r="AA43" i="4"/>
  <c r="B63" i="4"/>
  <c r="A48" i="6" s="1"/>
  <c r="B99" i="4"/>
  <c r="A81" i="6" s="1"/>
  <c r="B111" i="4"/>
  <c r="A92" i="6" s="1"/>
  <c r="B87" i="4"/>
  <c r="A70" i="6" s="1"/>
  <c r="B129" i="4"/>
  <c r="A107" i="6" s="1"/>
  <c r="B75" i="4"/>
  <c r="A59" i="6" s="1"/>
  <c r="AB43" i="4" l="1"/>
  <c r="AB42" i="4"/>
  <c r="AC42" i="4" s="1"/>
  <c r="AC44" i="4" l="1"/>
  <c r="AC43"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0000000-0006-0000-09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<sst xmlns="http://schemas.openxmlformats.org/spreadsheetml/2006/main" count="28009" uniqueCount="20069">
  <si>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</si>
  <si>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</si>
  <si>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</si>
  <si>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</si>
  <si>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</si>
  <si>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</si>
  <si>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</si>
  <si>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</si>
  <si>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</si>
  <si>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</si>
  <si>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</si>
  <si>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</si>
  <si>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</si>
  <si>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</si>
  <si>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</si>
  <si>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</si>
  <si>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</si>
  <si>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</si>
  <si>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</si>
  <si>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</si>
  <si>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</si>
  <si>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</si>
  <si>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</si>
  <si>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</si>
  <si>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</si>
  <si>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</si>
  <si>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</si>
  <si>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</si>
  <si>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</si>
  <si>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</si>
  <si>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</si>
  <si>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</si>
  <si>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</si>
  <si>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</si>
  <si>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</si>
  <si>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</si>
  <si>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</si>
  <si>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</si>
  <si>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</si>
  <si>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</si>
  <si>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</si>
  <si>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</si>
  <si>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</si>
  <si>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</si>
  <si>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</si>
  <si>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</si>
  <si>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</si>
  <si>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</si>
  <si>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</si>
  <si>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</si>
  <si>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</si>
  <si>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</si>
  <si>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</si>
  <si>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</si>
  <si>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</si>
  <si>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</si>
  <si>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</si>
  <si>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</si>
  <si>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</si>
  <si>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</si>
  <si>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</si>
  <si>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</si>
  <si>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</si>
  <si>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</si>
  <si>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</si>
  <si>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</si>
  <si>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</si>
  <si>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</si>
  <si>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</si>
  <si>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</si>
  <si>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</si>
  <si>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</si>
  <si>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</si>
  <si>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</si>
  <si>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</si>
  <si>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</si>
  <si>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</si>
  <si>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</si>
  <si>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</si>
  <si>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</si>
  <si>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</si>
  <si>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</si>
  <si>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</si>
  <si>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</si>
  <si>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</si>
  <si>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</si>
  <si>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</si>
  <si>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</si>
  <si>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</si>
  <si>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</si>
  <si>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</si>
  <si>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</si>
  <si>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</si>
  <si>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</si>
  <si>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</si>
  <si>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</si>
  <si>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</si>
  <si>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</si>
  <si>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</si>
  <si>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</si>
  <si>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</si>
  <si>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</si>
  <si>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</si>
  <si>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</si>
  <si>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</si>
  <si>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</si>
  <si>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</si>
  <si>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</si>
  <si>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</si>
  <si>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</si>
  <si>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</si>
  <si>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</si>
  <si>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</si>
  <si>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</si>
  <si>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</si>
  <si>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</si>
  <si>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</si>
  <si>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</si>
  <si>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</si>
  <si>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</si>
  <si>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</si>
  <si>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</si>
  <si>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</si>
  <si>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</si>
  <si>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</si>
  <si>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</si>
  <si>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</si>
  <si>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</si>
  <si>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</si>
  <si>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</si>
  <si>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</si>
  <si>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</si>
  <si>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</si>
  <si>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</si>
  <si>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</si>
  <si>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</si>
  <si>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</si>
  <si>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</si>
  <si>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</si>
  <si>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</si>
  <si>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</si>
  <si>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</si>
  <si>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</si>
  <si>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</si>
  <si>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</si>
  <si>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</si>
  <si>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</si>
  <si>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</si>
  <si>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</si>
  <si>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</si>
  <si>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</si>
  <si>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</si>
  <si>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</si>
  <si>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</si>
  <si>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</si>
  <si>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</si>
  <si>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</si>
  <si>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</si>
  <si>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</si>
  <si>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</si>
  <si>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</si>
  <si>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</si>
  <si>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</si>
  <si>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</si>
  <si>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</si>
  <si>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</si>
  <si>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</si>
  <si>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</si>
  <si>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</si>
  <si>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</si>
  <si>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</si>
  <si>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</si>
  <si>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</si>
  <si>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</si>
  <si>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</si>
  <si>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</si>
  <si>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</si>
  <si>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</si>
  <si>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</si>
  <si>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</si>
  <si>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</si>
  <si>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</si>
  <si>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</si>
  <si>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</si>
  <si>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</si>
  <si>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</si>
  <si>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</si>
  <si>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</si>
  <si>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</si>
  <si>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</si>
  <si>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</si>
  <si>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</si>
  <si>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</si>
  <si>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</si>
  <si>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</si>
  <si>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</si>
  <si>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</si>
  <si>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</si>
  <si>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</si>
  <si>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</si>
  <si>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</si>
  <si>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</si>
  <si>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</si>
  <si>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</si>
  <si>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</si>
  <si>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</si>
  <si>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</si>
  <si>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</si>
  <si>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</si>
  <si>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</si>
  <si>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</si>
  <si>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</si>
  <si>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</si>
  <si>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</si>
  <si>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</si>
  <si>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</si>
  <si>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</si>
  <si>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</si>
  <si>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</si>
  <si>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</si>
  <si>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</si>
  <si>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</si>
  <si>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</si>
  <si>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</si>
  <si>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</si>
  <si>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</si>
  <si>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</si>
  <si>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</si>
  <si>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</si>
  <si>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</si>
  <si>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</si>
  <si>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</si>
  <si>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</si>
  <si>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</si>
  <si>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</si>
  <si>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</si>
  <si>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</si>
  <si>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</si>
  <si>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</si>
  <si>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</si>
  <si>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</si>
  <si>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</si>
  <si>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</si>
  <si>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</si>
  <si>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</si>
  <si>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</si>
  <si>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</si>
  <si>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</si>
  <si>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</si>
  <si>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</si>
  <si>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</si>
  <si>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</si>
  <si>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</si>
  <si>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</si>
  <si>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</si>
  <si>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</si>
  <si>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</si>
  <si>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</si>
  <si>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</si>
  <si>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</si>
  <si>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</si>
  <si>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</si>
  <si>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</si>
  <si>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</si>
  <si>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</si>
  <si>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</si>
  <si>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</si>
  <si>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</si>
  <si>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</si>
  <si>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</si>
  <si>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</si>
  <si>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</si>
  <si>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</si>
  <si>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</si>
  <si>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</si>
  <si>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</si>
  <si>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</si>
  <si>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</si>
  <si>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</si>
  <si>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</si>
  <si>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</si>
  <si>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</si>
  <si>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</si>
  <si>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</si>
  <si>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</si>
  <si>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</si>
  <si>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</si>
  <si>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</si>
  <si>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</si>
  <si>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</si>
  <si>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</si>
  <si>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</si>
  <si>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</si>
  <si>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</si>
  <si>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</si>
  <si>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</si>
  <si>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</si>
  <si>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</si>
  <si>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</si>
  <si>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</si>
  <si>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</si>
  <si>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</si>
  <si>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</si>
  <si>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</si>
  <si>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</si>
  <si>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</si>
  <si>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</si>
  <si>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</si>
  <si>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</si>
  <si>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</si>
  <si>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</si>
  <si>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</si>
  <si>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</si>
  <si>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</si>
  <si>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</si>
  <si>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</si>
  <si>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</si>
  <si>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</si>
  <si>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</si>
  <si>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</si>
  <si>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</si>
  <si>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</si>
  <si>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</si>
  <si>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</si>
  <si>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</si>
  <si>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</si>
  <si>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</si>
  <si>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</si>
  <si>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</si>
  <si>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</si>
  <si>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</si>
  <si>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</si>
  <si>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</si>
  <si>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</si>
  <si>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</si>
  <si>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</si>
  <si>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</si>
  <si>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</si>
  <si>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</si>
  <si>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</si>
  <si>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</si>
  <si>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</si>
  <si>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</si>
  <si>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</si>
  <si>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</si>
  <si>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</si>
  <si>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</si>
  <si>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</si>
  <si>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</si>
  <si>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</si>
  <si>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</si>
  <si>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</si>
  <si>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</si>
  <si>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</si>
  <si>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</si>
  <si>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</si>
  <si>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</si>
  <si>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</si>
  <si>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</si>
  <si>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</si>
  <si>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</si>
  <si>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</si>
  <si>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</si>
  <si>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</si>
  <si>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</si>
  <si>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</si>
  <si>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</si>
  <si>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</si>
  <si>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</si>
  <si>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</si>
  <si>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</si>
  <si>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</si>
  <si>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</si>
  <si>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</si>
  <si>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</si>
  <si>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</si>
  <si>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</si>
  <si>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</si>
  <si>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</si>
  <si>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</si>
  <si>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</si>
  <si>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</si>
  <si>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</si>
  <si>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</si>
  <si>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</si>
  <si>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</si>
  <si>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</si>
  <si>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</si>
  <si>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</si>
  <si>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</si>
  <si>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</si>
  <si>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</si>
  <si>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</si>
  <si>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</si>
  <si>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</si>
  <si>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</si>
  <si>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</si>
  <si>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</si>
  <si>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</si>
  <si>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</si>
  <si>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</si>
  <si>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</si>
  <si>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</si>
  <si>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</si>
  <si>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</si>
  <si>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</si>
  <si>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</si>
  <si>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</si>
  <si>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</si>
  <si>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</si>
  <si>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</si>
  <si>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</si>
  <si>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</si>
  <si>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</si>
  <si>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</si>
  <si>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</si>
  <si>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</si>
  <si>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</si>
  <si>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</si>
  <si>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</si>
  <si>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</si>
  <si>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</si>
  <si>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</si>
  <si>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</si>
  <si>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</si>
  <si>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</si>
  <si>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</si>
  <si>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</si>
  <si>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</si>
  <si>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</si>
  <si>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</si>
  <si>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</si>
  <si>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</si>
  <si>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</si>
  <si>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</si>
  <si>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</si>
  <si>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</si>
  <si>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</si>
  <si>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</si>
  <si>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</si>
  <si>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</si>
  <si>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</si>
  <si>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</si>
  <si>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</si>
  <si>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</si>
  <si>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</si>
  <si>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</si>
  <si>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</si>
  <si>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</si>
  <si>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</si>
  <si>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</si>
  <si>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</si>
  <si>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</si>
  <si>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</si>
  <si>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</si>
  <si>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</si>
  <si>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</si>
  <si>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</si>
  <si>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</si>
  <si>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</si>
  <si>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</si>
  <si>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</si>
  <si>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</si>
  <si>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</si>
  <si>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</si>
  <si>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</si>
  <si>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</si>
  <si>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</si>
  <si>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</si>
  <si>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</si>
  <si>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</si>
  <si>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</si>
  <si>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</si>
  <si>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</si>
  <si>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</si>
  <si>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</si>
  <si>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</si>
  <si>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</si>
  <si>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</si>
  <si>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</si>
  <si>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</si>
  <si>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</si>
  <si>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</si>
  <si>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</si>
  <si>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</si>
  <si>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</si>
  <si>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</si>
  <si>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</si>
  <si>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</si>
  <si>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</si>
  <si>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</si>
  <si>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</si>
  <si>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</si>
  <si>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</si>
  <si>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</si>
  <si>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</si>
  <si>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</si>
  <si>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</si>
  <si>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</si>
  <si>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</si>
  <si>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</si>
  <si>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</si>
  <si>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</si>
  <si>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</si>
  <si>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</si>
  <si>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</si>
  <si>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</si>
  <si>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</si>
  <si>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</si>
  <si>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</si>
  <si>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</si>
  <si>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</si>
  <si>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</si>
  <si>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</si>
  <si>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</si>
  <si>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</si>
  <si>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</si>
  <si>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</si>
  <si>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</si>
  <si>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</si>
  <si>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</si>
  <si>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</si>
  <si>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</si>
  <si>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</si>
  <si>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</si>
  <si>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</si>
  <si>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</si>
  <si>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</si>
  <si>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</si>
  <si>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</si>
  <si>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</si>
  <si>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</si>
  <si>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</si>
  <si>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</si>
  <si>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</si>
  <si>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</si>
  <si>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</si>
  <si>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</si>
  <si>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</si>
  <si>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</si>
  <si>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</si>
  <si>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</si>
  <si>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</si>
  <si>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</si>
  <si>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</si>
  <si>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</si>
  <si>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</si>
  <si>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</si>
  <si>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</si>
  <si>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</si>
  <si>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</si>
  <si>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</si>
  <si>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</si>
  <si>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</si>
  <si>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</si>
  <si>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</si>
  <si>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</si>
  <si>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</si>
  <si>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</si>
  <si>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</si>
  <si>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</si>
  <si>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</si>
  <si>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</si>
  <si>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</si>
  <si>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</si>
  <si>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</si>
  <si>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</si>
  <si>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</si>
  <si>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</si>
  <si>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</si>
  <si>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</si>
  <si>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</si>
  <si>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</si>
  <si>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</si>
  <si>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</si>
  <si>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</si>
  <si>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</si>
  <si>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</si>
  <si>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</si>
  <si>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</si>
  <si>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</si>
  <si>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</si>
  <si>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</si>
  <si>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</si>
  <si>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</si>
  <si>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</si>
  <si>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</si>
  <si>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</si>
  <si>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</si>
  <si>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</si>
  <si>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</si>
  <si>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</si>
  <si>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</si>
  <si>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</si>
  <si>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</si>
  <si>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</si>
  <si>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</si>
  <si>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</si>
  <si>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</si>
  <si>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</si>
  <si>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</si>
  <si>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</si>
  <si>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</si>
  <si>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</si>
  <si>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</si>
  <si>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</si>
  <si>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</si>
  <si>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</si>
  <si>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</si>
  <si>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</si>
  <si>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</si>
  <si>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</si>
  <si>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</si>
  <si>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</si>
  <si>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</si>
  <si>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</si>
  <si>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</si>
  <si>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</si>
  <si>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</si>
  <si>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</si>
  <si>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</si>
  <si>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</si>
  <si>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</si>
  <si>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</si>
  <si>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</si>
  <si>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</si>
  <si>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</si>
  <si>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</si>
  <si>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</si>
  <si>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</si>
  <si>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</si>
  <si>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</si>
  <si>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</si>
  <si>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</si>
  <si>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</si>
  <si>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</si>
  <si>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</si>
  <si>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</si>
  <si>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</si>
  <si>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</si>
  <si>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</si>
  <si>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</si>
  <si>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</si>
  <si>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</si>
  <si>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</si>
  <si>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</si>
  <si>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</si>
  <si>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</si>
  <si>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</si>
  <si>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</si>
  <si>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</si>
  <si>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</si>
  <si>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</si>
  <si>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</si>
  <si>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</si>
  <si>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</si>
  <si>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</si>
  <si>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</si>
  <si>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</si>
  <si>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</si>
  <si>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</si>
  <si>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</si>
  <si>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</si>
  <si>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</si>
  <si>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</si>
  <si>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</si>
  <si>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</si>
  <si>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</si>
  <si>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</si>
  <si>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</si>
  <si>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</si>
  <si>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</si>
  <si>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</si>
  <si>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</si>
  <si>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</si>
  <si>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</si>
  <si>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</si>
  <si>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</si>
  <si>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</si>
  <si>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</si>
  <si>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</si>
  <si>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</si>
  <si>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</si>
  <si>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</si>
  <si>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</si>
  <si>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</si>
  <si>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</si>
  <si>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</si>
  <si>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</si>
  <si>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</si>
  <si>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</si>
  <si>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</si>
  <si>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</si>
  <si>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</si>
  <si>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</si>
  <si>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</si>
  <si>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</si>
  <si>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</si>
  <si>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</si>
  <si>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</si>
  <si>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</si>
  <si>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</si>
  <si>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</si>
  <si>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</si>
  <si>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</si>
  <si>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</si>
  <si>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</si>
  <si>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</si>
  <si>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</si>
  <si>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</si>
  <si>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</si>
  <si>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</si>
  <si>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</si>
  <si>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</si>
  <si>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</si>
  <si>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</si>
  <si>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</si>
  <si>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</si>
  <si>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</si>
  <si>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</si>
  <si>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</si>
  <si>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</si>
  <si>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</si>
  <si>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</si>
  <si>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</si>
  <si>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</si>
  <si>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</si>
  <si>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</si>
  <si>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</si>
  <si>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</si>
  <si>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</si>
  <si>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</si>
  <si>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</si>
  <si>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</si>
  <si>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</si>
  <si>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</si>
  <si>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</si>
  <si>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</si>
  <si>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</si>
  <si>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</si>
  <si>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</si>
  <si>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</si>
  <si>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</si>
  <si>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</si>
  <si>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</si>
  <si>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</si>
  <si>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</si>
  <si>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</si>
  <si>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</si>
  <si>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</si>
  <si>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</si>
  <si>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</si>
  <si>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</si>
  <si>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</si>
  <si>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</si>
  <si>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</si>
  <si>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</si>
  <si>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</si>
  <si>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</si>
  <si>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</si>
  <si>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</si>
  <si>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</si>
  <si>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</si>
  <si>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</si>
  <si>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</si>
  <si>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</si>
  <si>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</si>
  <si>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</si>
  <si>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</si>
  <si>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</si>
  <si>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</si>
  <si>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</si>
  <si>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</si>
  <si>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</si>
  <si>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</si>
  <si>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</si>
  <si>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</si>
  <si>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</si>
  <si>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</si>
  <si>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</si>
  <si>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</si>
  <si>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</si>
  <si>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</si>
  <si>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</si>
  <si>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</si>
  <si>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</si>
  <si>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</si>
  <si>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</si>
  <si>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</si>
  <si>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</si>
  <si>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</si>
  <si>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</si>
  <si>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</si>
  <si>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</si>
  <si>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</si>
  <si>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</si>
  <si>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</si>
  <si>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</si>
  <si>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</si>
  <si>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</si>
  <si>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</si>
  <si>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</si>
  <si>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</si>
  <si>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</si>
  <si>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</si>
  <si>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</si>
  <si>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</si>
  <si>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</si>
  <si>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</si>
  <si>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</si>
  <si>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</si>
  <si>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</si>
  <si>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</si>
  <si>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</si>
  <si>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</si>
  <si>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</si>
  <si>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</si>
  <si>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</si>
  <si>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</si>
  <si>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</si>
  <si>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</si>
  <si>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</si>
  <si>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</si>
  <si>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</si>
  <si>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</si>
  <si>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</si>
  <si>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</si>
  <si>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</si>
  <si>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</si>
  <si>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</si>
  <si>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</si>
  <si>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</si>
  <si>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</si>
  <si>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</si>
  <si>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</si>
  <si>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</si>
  <si>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</si>
  <si>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</si>
  <si>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</si>
  <si>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</si>
  <si>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</si>
  <si>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</si>
  <si>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</si>
  <si>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</si>
  <si>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</si>
  <si>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</si>
  <si>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</si>
  <si>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</si>
  <si>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</si>
  <si>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</si>
  <si>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</si>
  <si>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</si>
  <si>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</si>
  <si>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</si>
  <si>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</si>
  <si>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</si>
  <si>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</si>
  <si>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</si>
  <si>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</si>
  <si>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</si>
  <si>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</si>
  <si>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</si>
  <si>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</si>
  <si>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</si>
  <si>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</si>
  <si>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</si>
  <si>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</si>
  <si>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</si>
  <si>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</si>
  <si>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</si>
  <si>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</si>
  <si>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</si>
  <si>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</si>
  <si>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</si>
  <si>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</si>
  <si>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</si>
  <si>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</si>
  <si>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</si>
  <si>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</si>
  <si>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</si>
  <si>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</si>
  <si>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</si>
  <si>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</si>
  <si>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</si>
  <si>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</si>
  <si>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</si>
  <si>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</si>
  <si>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</si>
  <si>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</si>
  <si>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</si>
  <si>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</si>
  <si>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</si>
  <si>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</si>
  <si>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</si>
  <si>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</si>
  <si>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</si>
  <si>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</si>
  <si>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</si>
  <si>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</si>
  <si>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</si>
  <si>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</si>
  <si>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</si>
  <si>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</si>
  <si>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</si>
  <si>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</si>
  <si>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</si>
  <si>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</si>
  <si>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</si>
  <si>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</si>
  <si>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</si>
  <si>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</si>
  <si>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</si>
  <si>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</si>
  <si>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</si>
  <si>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</si>
  <si>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</si>
  <si>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</si>
  <si>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</si>
  <si>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</si>
  <si>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</si>
  <si>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</si>
  <si>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</si>
  <si>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</si>
  <si>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</si>
  <si>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</si>
  <si>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</si>
  <si>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</si>
  <si>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</si>
  <si>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</si>
  <si>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</si>
  <si>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</si>
  <si>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</si>
  <si>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</si>
  <si>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</si>
  <si>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</si>
  <si>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</si>
  <si>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</si>
  <si>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</si>
  <si>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</si>
  <si>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</si>
  <si>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</si>
  <si>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</si>
  <si>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</si>
  <si>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</si>
  <si>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</si>
  <si>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</si>
  <si>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</si>
  <si>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</si>
  <si>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</si>
  <si>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</si>
  <si>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</si>
  <si>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</si>
  <si>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</si>
  <si>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</si>
  <si>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</si>
  <si>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</si>
  <si>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</si>
  <si>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</si>
  <si>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</si>
  <si>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</si>
  <si>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</si>
  <si>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</si>
  <si>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</si>
  <si>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</si>
  <si>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</si>
  <si>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</si>
  <si>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</si>
  <si>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</si>
  <si>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</si>
  <si>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</si>
  <si>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</si>
  <si>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</si>
  <si>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</si>
  <si>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</si>
  <si>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</si>
  <si>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</si>
  <si>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</si>
  <si>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</si>
  <si>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</si>
  <si>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</si>
  <si>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</si>
  <si>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</si>
  <si>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</si>
  <si>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</si>
  <si>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</si>
  <si>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</si>
  <si>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</si>
  <si>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</si>
  <si>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</si>
  <si>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</si>
  <si>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</si>
  <si>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</si>
  <si>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</si>
  <si>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</si>
  <si>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</si>
  <si>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</si>
  <si>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</si>
  <si>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</si>
  <si>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</si>
  <si>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</si>
  <si>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</si>
  <si>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</si>
  <si>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</si>
  <si>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</si>
  <si>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</si>
  <si>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</si>
  <si>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</si>
  <si>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</si>
  <si>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</si>
  <si>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</si>
  <si>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</si>
  <si>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</si>
  <si>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</si>
  <si>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</si>
  <si>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</si>
  <si>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</si>
  <si>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</si>
  <si>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</si>
  <si>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</si>
  <si>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</si>
  <si>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</si>
  <si>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</si>
  <si>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</si>
  <si>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</si>
  <si>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</si>
  <si>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</si>
  <si>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</si>
  <si>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</si>
  <si>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</si>
  <si>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</si>
  <si>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</si>
  <si>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</si>
  <si>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</si>
  <si>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</si>
  <si>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</si>
  <si>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</si>
  <si>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</si>
  <si>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</si>
  <si>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</si>
  <si>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</si>
  <si>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</si>
  <si>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</si>
  <si>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</si>
  <si>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</si>
  <si>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</si>
  <si>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</si>
  <si>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</si>
  <si>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</si>
  <si>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</si>
  <si>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</si>
  <si>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</si>
  <si>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</si>
  <si>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</si>
  <si>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</si>
  <si>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</si>
  <si>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</si>
  <si>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</si>
  <si>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</si>
  <si>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</si>
  <si>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</si>
  <si>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</si>
  <si>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</si>
  <si>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</si>
  <si>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</si>
  <si>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</si>
  <si>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</si>
  <si>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</si>
  <si>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</si>
  <si>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</si>
  <si>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</si>
  <si>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</si>
  <si>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</si>
  <si>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</si>
  <si>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</si>
  <si>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</si>
  <si>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</si>
  <si>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</si>
  <si>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</si>
  <si>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</si>
  <si>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</si>
  <si>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</si>
  <si>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</si>
  <si>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</si>
  <si>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</si>
  <si>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</si>
  <si>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</si>
  <si>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</si>
  <si>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</si>
  <si>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</si>
  <si>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</si>
  <si>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</si>
  <si>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</si>
  <si>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</si>
  <si>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</si>
  <si>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</si>
  <si>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</si>
  <si>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</si>
  <si>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</si>
  <si>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</si>
  <si>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</si>
  <si>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</si>
  <si>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</si>
  <si>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</si>
  <si>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</si>
  <si>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</si>
  <si>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</si>
  <si>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</si>
  <si>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</si>
  <si>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</si>
  <si>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</si>
  <si>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</si>
  <si>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</si>
  <si>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</si>
  <si>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</si>
  <si>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</si>
  <si>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</si>
  <si>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</si>
  <si>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</si>
  <si>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</si>
  <si>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</si>
  <si>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</si>
  <si>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</si>
  <si>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</si>
  <si>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</si>
  <si>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</si>
  <si>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</si>
  <si>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</si>
  <si>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</si>
  <si>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</si>
  <si>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</si>
  <si>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</si>
  <si>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</si>
  <si>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</si>
  <si>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</si>
  <si>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</si>
  <si>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</si>
  <si>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</si>
  <si>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</si>
  <si>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</si>
  <si>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</si>
  <si>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</si>
  <si>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</si>
  <si>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新細明體"/>
        <family val="2"/>
        <scheme val="minor"/>
      </rPr>
      <t>A</t>
    </r>
    <r>
      <rPr>
        <sz val="11"/>
        <rFont val="SimSun"/>
        <family val="2"/>
      </rPr>
      <t xml:space="preserve"> 列输入号码（</t>
    </r>
    <r>
      <rPr>
        <sz val="11"/>
        <rFont val="新細明體"/>
        <family val="2"/>
        <scheme val="minor"/>
      </rPr>
      <t>B、C、E、F、G、I</t>
    </r>
    <r>
      <rPr>
        <sz val="11"/>
        <rFont val="SimSun"/>
        <family val="2"/>
      </rPr>
      <t xml:space="preserve"> 和 </t>
    </r>
    <r>
      <rPr>
        <sz val="11"/>
        <rFont val="新細明體"/>
        <family val="2"/>
        <scheme val="minor"/>
      </rPr>
      <t>J</t>
    </r>
    <r>
      <rPr>
        <sz val="11"/>
        <rFont val="SimSun"/>
        <family val="2"/>
      </rPr>
      <t xml:space="preserve"> 列将自动填入）。</t>
    </r>
    <r>
      <rPr>
        <sz val="11"/>
        <rFont val="新細明體"/>
        <family val="2"/>
        <scheme val="minor"/>
      </rPr>
      <t>D</t>
    </r>
    <r>
      <rPr>
        <sz val="11"/>
        <rFont val="SimSun"/>
        <family val="2"/>
      </rPr>
      <t xml:space="preserve"> 列将变为灰色。
选项 </t>
    </r>
    <r>
      <rPr>
        <sz val="11"/>
        <rFont val="新細明體"/>
        <family val="2"/>
        <scheme val="minor"/>
      </rPr>
      <t>B</t>
    </r>
    <r>
      <rPr>
        <sz val="11"/>
        <rFont val="SimSun"/>
        <family val="2"/>
      </rPr>
      <t xml:space="preserve">：如果您有金属和冶炼厂查找名称组合，则完成以下步骤：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 从 </t>
    </r>
    <r>
      <rPr>
        <sz val="11"/>
        <rFont val="新細明體"/>
        <family val="2"/>
        <scheme val="minor"/>
      </rPr>
      <t>C</t>
    </r>
    <r>
      <rPr>
        <sz val="11"/>
        <rFont val="SimSun"/>
        <family val="2"/>
      </rPr>
      <t xml:space="preserve"> 列的下拉菜单中选择
选项 </t>
    </r>
    <r>
      <rPr>
        <sz val="11"/>
        <rFont val="新細明體"/>
        <family val="2"/>
        <scheme val="minor"/>
      </rPr>
      <t>C</t>
    </r>
    <r>
      <rPr>
        <sz val="11"/>
        <rFont val="SimSun"/>
        <family val="2"/>
      </rPr>
      <t xml:space="preserve">：如果您有金属和冶炼厂名称组合，则完成以下步骤：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：在“冶炼厂查找”下拉菜单中选择“冶炼厂未列出”，然后填写 </t>
    </r>
    <r>
      <rPr>
        <sz val="11"/>
        <rFont val="新細明體"/>
        <family val="2"/>
        <scheme val="minor"/>
      </rPr>
      <t>D</t>
    </r>
    <r>
      <rPr>
        <sz val="11"/>
        <rFont val="SimSun"/>
        <family val="2"/>
      </rPr>
      <t xml:space="preserve"> 和 </t>
    </r>
    <r>
      <rPr>
        <sz val="11"/>
        <rFont val="新細明體"/>
        <family val="2"/>
        <scheme val="minor"/>
      </rPr>
      <t>E</t>
    </r>
    <r>
      <rPr>
        <sz val="11"/>
        <rFont val="SimSun"/>
        <family val="2"/>
      </rPr>
      <t xml:space="preserve"> 列
步骤 </t>
    </r>
    <r>
      <rPr>
        <sz val="11"/>
        <rFont val="新細明體"/>
        <family val="2"/>
        <scheme val="minor"/>
      </rPr>
      <t>3</t>
    </r>
    <r>
      <rPr>
        <sz val="11"/>
        <rFont val="SimSun"/>
        <family val="2"/>
      </rPr>
      <t xml:space="preserve">. 在 </t>
    </r>
    <r>
      <rPr>
        <sz val="11"/>
        <rFont val="新細明體"/>
        <family val="2"/>
        <scheme val="minor"/>
      </rPr>
      <t>H</t>
    </r>
    <r>
      <rPr>
        <sz val="11"/>
        <rFont val="SimSun"/>
        <family val="2"/>
      </rPr>
      <t xml:space="preserve"> 列到 </t>
    </r>
    <r>
      <rPr>
        <sz val="11"/>
        <rFont val="新細明體"/>
        <family val="2"/>
        <scheme val="minor"/>
      </rPr>
      <t>Q</t>
    </r>
    <r>
      <rPr>
        <sz val="11"/>
        <rFont val="SimSun"/>
        <family val="2"/>
      </rPr>
      <t xml:space="preserve"> 列输入所有现有的冶炼厂信息
(</t>
    </r>
    <r>
      <rPr>
        <sz val="11"/>
        <rFont val="新細明體"/>
        <family val="2"/>
        <scheme val="minor"/>
      </rPr>
      <t>*</t>
    </r>
    <r>
      <rPr>
        <sz val="11"/>
        <rFont val="SimSun"/>
        <family val="2"/>
      </rPr>
      <t>) 必填字段以星号表示。
(</t>
    </r>
    <r>
      <rPr>
        <sz val="11"/>
        <rFont val="新細明體"/>
        <family val="2"/>
        <scheme val="minor"/>
      </rPr>
      <t>1</t>
    </r>
    <r>
      <rPr>
        <sz val="11"/>
        <rFont val="SimSun"/>
        <family val="2"/>
      </rPr>
      <t xml:space="preserve">) 当“冶炼厂查找”=“冶炼厂未列出”时，需要输入
注：可结合使用选项 </t>
    </r>
    <r>
      <rPr>
        <sz val="11"/>
        <rFont val="新細明體"/>
        <family val="2"/>
        <scheme val="minor"/>
      </rPr>
      <t>A、B</t>
    </r>
    <r>
      <rPr>
        <sz val="11"/>
        <rFont val="SimSun"/>
        <family val="2"/>
      </rPr>
      <t xml:space="preserve"> 和 </t>
    </r>
    <r>
      <rPr>
        <sz val="11"/>
        <rFont val="新細明體"/>
        <family val="2"/>
        <scheme val="minor"/>
      </rPr>
      <t xml:space="preserve">C </t>
    </r>
    <r>
      <rPr>
        <sz val="11"/>
        <rFont val="SimSun"/>
        <family val="2"/>
      </rPr>
      <t xml:space="preserve">来填写冶炼厂目录。请勿更改自动填写的单元格。应通过联系 </t>
    </r>
    <r>
      <rPr>
        <sz val="11"/>
        <rFont val="新細明體"/>
        <family val="2"/>
        <scheme val="minor"/>
      </rPr>
      <t>RMI@ResponsibleBusiness.org</t>
    </r>
    <r>
      <rPr>
        <sz val="11"/>
        <rFont val="SimSun"/>
        <family val="2"/>
      </rPr>
      <t xml:space="preserve">，向 </t>
    </r>
    <r>
      <rPr>
        <sz val="11"/>
        <rFont val="新細明體"/>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</si>
  <si>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</si>
  <si>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</si>
  <si>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</si>
  <si>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</si>
  <si>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</si>
  <si>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</si>
  <si>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</si>
  <si>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</si>
  <si>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</si>
  <si>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</si>
  <si>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</si>
  <si>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</si>
  <si>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</si>
  <si>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</si>
  <si>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</si>
  <si>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</si>
  <si>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</si>
  <si>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</si>
  <si>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</si>
  <si>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</si>
  <si>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</si>
  <si>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</si>
  <si>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</si>
  <si>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</si>
  <si>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</si>
  <si>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</si>
  <si>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</si>
  <si>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</si>
  <si>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</si>
  <si>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</si>
  <si>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</si>
  <si>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</si>
  <si>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</si>
  <si>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</si>
  <si>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</si>
  <si>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</si>
  <si>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</si>
  <si>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</si>
  <si>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</si>
  <si>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</si>
  <si>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</si>
  <si>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</si>
  <si>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</si>
  <si>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</si>
  <si>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</si>
  <si>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</si>
  <si>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</si>
  <si>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</si>
  <si>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</si>
  <si>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</si>
  <si>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</si>
  <si>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</si>
  <si>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</si>
  <si>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</si>
  <si>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</si>
  <si>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</si>
  <si>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</si>
  <si>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</si>
  <si>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</si>
  <si>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</si>
  <si>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</si>
  <si>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</si>
  <si>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</si>
  <si>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</si>
  <si>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</si>
  <si>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</si>
  <si>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</si>
  <si>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</si>
  <si>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</si>
  <si>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</si>
  <si>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</si>
  <si>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</si>
  <si>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</si>
  <si>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</si>
  <si>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</si>
  <si>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</si>
  <si>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</si>
  <si>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</si>
  <si>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</si>
  <si>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</si>
  <si>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</si>
  <si>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</si>
  <si>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</si>
  <si>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</si>
  <si>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</si>
  <si>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</si>
  <si>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</si>
  <si>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</si>
  <si>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</si>
  <si>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</si>
  <si>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</si>
  <si>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</si>
  <si>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</si>
  <si>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</si>
  <si>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</si>
  <si>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</si>
  <si>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</si>
  <si>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</si>
  <si>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</si>
  <si>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</si>
  <si>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</si>
  <si>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</si>
  <si>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</si>
  <si>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</si>
  <si>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</si>
  <si>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</si>
  <si>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</si>
  <si>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</si>
  <si>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</si>
  <si>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</si>
  <si>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</si>
  <si>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</si>
  <si>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</si>
  <si>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</si>
  <si>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</si>
  <si>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</si>
  <si>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</si>
  <si>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</si>
  <si>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</si>
  <si>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</si>
  <si>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</si>
  <si>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</si>
  <si>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</si>
  <si>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</si>
  <si>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</si>
  <si>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</si>
  <si>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</si>
  <si>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</si>
  <si>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</si>
  <si>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</si>
  <si>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</si>
  <si>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</si>
  <si>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</si>
  <si>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</si>
  <si>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</si>
  <si>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</si>
  <si>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</si>
  <si>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</si>
  <si>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</si>
  <si>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</si>
  <si>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</si>
  <si>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</si>
  <si>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</si>
  <si>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</si>
  <si>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</si>
  <si>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</si>
  <si>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</si>
  <si>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</si>
  <si>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</si>
  <si>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</si>
  <si>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</si>
  <si>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</si>
  <si>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</si>
  <si>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</si>
  <si>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</si>
  <si>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</si>
  <si>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</si>
  <si>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</si>
  <si>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</si>
  <si>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</si>
  <si>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</si>
  <si>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</si>
  <si>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</si>
  <si>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</si>
  <si>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</si>
  <si>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</si>
  <si>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</si>
  <si>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</si>
  <si>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</si>
  <si>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</si>
  <si>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</si>
  <si>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</si>
  <si>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</si>
  <si>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</si>
  <si>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</si>
  <si>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</si>
  <si>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</si>
  <si>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</si>
  <si>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</si>
  <si>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</si>
  <si>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</si>
  <si>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</si>
  <si>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</si>
  <si>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</si>
  <si>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</si>
  <si>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</si>
  <si>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</si>
  <si>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</si>
  <si>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</si>
  <si>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</si>
  <si>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</si>
  <si>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</si>
  <si>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</si>
  <si>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</si>
  <si>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</si>
  <si>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</si>
  <si>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</si>
  <si>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</si>
  <si>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</si>
  <si>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</si>
  <si>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</si>
  <si>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</si>
  <si>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</si>
  <si>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</si>
  <si>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</si>
  <si>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</si>
  <si>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</si>
  <si>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</si>
  <si>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</si>
  <si>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</si>
  <si>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</si>
  <si>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</si>
  <si>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</si>
  <si>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</si>
  <si>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</si>
  <si>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</si>
  <si>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</si>
  <si>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</si>
  <si>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</si>
  <si>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</si>
  <si>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</si>
  <si>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</si>
  <si>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</si>
  <si>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</si>
  <si>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</si>
  <si>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</si>
  <si>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</si>
  <si>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</si>
  <si>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</si>
  <si>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</si>
  <si>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</si>
  <si>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</si>
  <si>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</si>
  <si>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</si>
  <si>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</si>
  <si>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</si>
  <si>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</si>
  <si>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</si>
  <si>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</si>
  <si>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</si>
  <si>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</si>
  <si>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</si>
  <si>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</si>
  <si>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</si>
  <si>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</si>
  <si>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</si>
  <si>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</si>
  <si>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</si>
  <si>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</si>
  <si>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</si>
  <si>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</si>
  <si>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</si>
  <si>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</si>
  <si>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</si>
  <si>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</si>
  <si>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</si>
  <si>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</si>
  <si>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</si>
  <si>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</si>
  <si>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</si>
  <si>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</si>
  <si>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</si>
  <si>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</si>
  <si>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</si>
  <si>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</si>
  <si>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</si>
  <si>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</si>
  <si>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</si>
  <si>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</si>
  <si>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</si>
  <si>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</si>
  <si>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</si>
  <si>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</si>
  <si>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</si>
  <si>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</si>
  <si>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</si>
  <si>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</si>
  <si>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</si>
  <si>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</si>
  <si>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</si>
  <si>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</si>
  <si>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</si>
  <si>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</si>
  <si>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</si>
  <si>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</si>
  <si>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</si>
  <si>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</si>
  <si>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</si>
  <si>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</si>
  <si>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</si>
  <si>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</si>
  <si>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</si>
  <si>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</si>
  <si>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</si>
  <si>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</si>
  <si>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</si>
  <si>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</si>
  <si>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</si>
  <si>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</si>
  <si>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</si>
  <si>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</si>
  <si>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</si>
  <si>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</si>
  <si>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</si>
  <si>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</si>
  <si>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</si>
  <si>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</si>
  <si>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</si>
  <si>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</si>
  <si>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</si>
  <si>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</si>
  <si>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</si>
  <si>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</si>
  <si>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</si>
  <si>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</si>
  <si>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</si>
  <si>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</si>
  <si>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</si>
  <si>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</si>
  <si>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</si>
  <si>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</si>
  <si>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</si>
  <si>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</si>
  <si>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</si>
  <si>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</si>
  <si>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</si>
  <si>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</si>
  <si>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</si>
  <si>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</si>
  <si>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</si>
  <si>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</si>
  <si>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</si>
  <si>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</si>
  <si>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</si>
  <si>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</si>
  <si>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</si>
  <si>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</si>
  <si>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</si>
  <si>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</si>
  <si>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</si>
  <si>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</si>
  <si>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</si>
  <si>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</si>
  <si>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</si>
  <si>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</si>
  <si>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</si>
  <si>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</si>
  <si>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</si>
  <si>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</si>
  <si>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</si>
  <si>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</si>
  <si>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</si>
  <si>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</si>
  <si>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</si>
  <si>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</si>
  <si>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</si>
  <si>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</si>
  <si>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</si>
  <si>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</si>
  <si>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</si>
  <si>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</si>
  <si>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</si>
  <si>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</si>
  <si>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</si>
  <si>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</si>
  <si>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</si>
  <si>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</si>
  <si>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</si>
  <si>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</si>
  <si>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</si>
  <si>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</si>
  <si>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</si>
  <si>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</si>
  <si>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</si>
  <si>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</si>
  <si>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</si>
  <si>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</si>
  <si>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</si>
  <si>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</si>
  <si>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</si>
  <si>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</si>
  <si>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</si>
  <si>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</si>
  <si>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</si>
  <si>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</si>
  <si>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</si>
  <si>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</si>
  <si>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</si>
  <si>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</si>
  <si>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</si>
  <si>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</si>
  <si>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</si>
  <si>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</si>
  <si>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</si>
  <si>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</si>
  <si>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</si>
  <si>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</si>
  <si>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</si>
  <si>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</si>
  <si>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</si>
  <si>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</si>
  <si>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</si>
  <si>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</si>
  <si>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</si>
  <si>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</si>
  <si>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</si>
  <si>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</si>
  <si>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</si>
  <si>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</si>
  <si>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</si>
  <si>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</si>
  <si>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</si>
  <si>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</si>
  <si>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</si>
  <si>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</si>
  <si>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</si>
  <si>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</si>
  <si>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</si>
  <si>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</si>
  <si>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</si>
  <si>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</si>
  <si>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</si>
  <si>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</si>
  <si>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</si>
  <si>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</si>
  <si>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</si>
  <si>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</si>
  <si>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</si>
  <si>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</si>
  <si>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</si>
  <si>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</si>
  <si>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</si>
  <si>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</si>
  <si>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</si>
  <si>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</si>
  <si>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</si>
  <si>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</si>
  <si>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</si>
  <si>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</si>
  <si>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</si>
  <si>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</si>
  <si>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</si>
  <si>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</si>
  <si>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</si>
  <si>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</si>
  <si>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</si>
  <si>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</si>
  <si>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</si>
  <si>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</si>
  <si>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</si>
  <si>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</si>
  <si>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</si>
  <si>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</si>
  <si>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</si>
  <si>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</si>
  <si>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</si>
  <si>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</si>
  <si>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</si>
  <si>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</si>
  <si>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</si>
  <si>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</si>
  <si>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</si>
  <si>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</si>
  <si>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</si>
  <si>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</si>
  <si>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</si>
  <si>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</si>
  <si>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</si>
  <si>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</si>
  <si>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</si>
  <si>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</si>
  <si>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</si>
  <si>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</si>
  <si>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</si>
  <si>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</si>
  <si>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</si>
  <si>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</si>
  <si>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</si>
  <si>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</si>
  <si>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</si>
  <si>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</si>
  <si>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</si>
  <si>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</si>
  <si>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</si>
  <si>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</si>
  <si>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</si>
  <si>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</si>
  <si>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</si>
  <si>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</si>
  <si>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</si>
  <si>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</si>
  <si>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</si>
  <si>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</si>
  <si>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</si>
  <si>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</si>
  <si>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</si>
  <si>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</si>
  <si>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</si>
  <si>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</si>
  <si>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</si>
  <si>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</si>
  <si>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</si>
  <si>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</si>
  <si>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</si>
  <si>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</si>
  <si>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</si>
  <si>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</si>
  <si>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</si>
  <si>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</si>
  <si>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</si>
  <si>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</si>
  <si>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</si>
  <si>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</si>
  <si>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</si>
  <si>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</si>
  <si>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</si>
  <si>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</si>
  <si>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</si>
  <si>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</si>
  <si>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</si>
  <si>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</si>
  <si>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</si>
  <si>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</si>
  <si>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</si>
  <si>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</si>
  <si>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</si>
  <si>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</si>
  <si>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</si>
  <si>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</si>
  <si>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</si>
  <si>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</si>
  <si>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</si>
  <si>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</si>
  <si>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</si>
  <si>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</si>
  <si>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</si>
  <si>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</si>
  <si>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</si>
  <si>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</si>
  <si>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</si>
  <si>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</si>
  <si>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</si>
  <si>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</si>
  <si>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</si>
  <si>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</si>
  <si>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</si>
  <si>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</si>
  <si>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</si>
  <si>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</si>
  <si>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</si>
  <si>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</si>
  <si>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</si>
  <si>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</si>
  <si>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</si>
  <si>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</si>
  <si>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</si>
  <si>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</si>
  <si>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</si>
  <si>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</si>
  <si>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</si>
  <si>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</si>
  <si>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</si>
  <si>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</si>
  <si>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</si>
  <si>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</si>
  <si>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</si>
  <si>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</si>
  <si>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</si>
  <si>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</si>
  <si>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</si>
  <si>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</si>
  <si>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</si>
  <si>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</si>
  <si>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</si>
  <si>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</si>
  <si>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</si>
  <si>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</si>
  <si>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</si>
  <si>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</si>
  <si>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</si>
  <si>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</si>
  <si>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</si>
  <si>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</si>
  <si>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</si>
  <si>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</si>
  <si>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</si>
  <si>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</si>
  <si>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</si>
  <si>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</si>
  <si>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</si>
  <si>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</si>
  <si>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</si>
  <si>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</si>
  <si>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</si>
  <si>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</si>
  <si>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</si>
  <si>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</si>
  <si>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</si>
  <si>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</si>
  <si>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</si>
  <si>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</si>
  <si>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</si>
  <si>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</si>
  <si>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</si>
  <si>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</si>
  <si>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</si>
  <si>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</si>
  <si>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</si>
  <si>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</si>
  <si>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</si>
  <si>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</si>
  <si>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</si>
  <si>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</si>
  <si>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</si>
  <si>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</si>
  <si>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</si>
  <si>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</si>
  <si>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</si>
  <si>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</si>
  <si>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</si>
  <si>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</si>
  <si>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</si>
  <si>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</si>
  <si>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</si>
  <si>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</si>
  <si>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</si>
  <si>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</si>
  <si>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</si>
  <si>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</si>
  <si>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</si>
  <si>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</si>
  <si>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</si>
  <si>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</si>
  <si>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</si>
  <si>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</si>
  <si>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</si>
  <si>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</si>
  <si>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</si>
  <si>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</si>
  <si>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</si>
  <si>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</si>
  <si>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</si>
  <si>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</si>
  <si>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</si>
  <si>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</si>
  <si>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</si>
  <si>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</si>
  <si>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</si>
  <si>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</si>
  <si>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</si>
  <si>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</si>
  <si>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</si>
  <si>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</si>
  <si>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</si>
  <si>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</si>
  <si>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</si>
  <si>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</si>
  <si>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</si>
  <si>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</si>
  <si>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</si>
  <si>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</si>
  <si>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</si>
  <si>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</si>
  <si>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</si>
  <si>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</si>
  <si>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</si>
  <si>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</si>
  <si>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</si>
  <si>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</si>
  <si>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</si>
  <si>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</si>
  <si>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</si>
  <si>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</si>
  <si>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</si>
  <si>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</si>
  <si>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</si>
  <si>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</si>
  <si>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</si>
  <si>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</si>
  <si>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</si>
  <si>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</si>
  <si>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</si>
  <si>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</si>
  <si>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</si>
  <si>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</si>
  <si>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</si>
  <si>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</si>
  <si>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</si>
  <si>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</si>
  <si>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</si>
  <si>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</si>
  <si>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</si>
  <si>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</si>
  <si>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</si>
  <si>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</si>
  <si>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</si>
  <si>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</si>
  <si>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</si>
  <si>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</si>
  <si>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</si>
  <si>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</si>
  <si>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</si>
  <si>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</si>
  <si>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</si>
  <si>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</si>
  <si>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</si>
  <si>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</si>
  <si>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</si>
  <si>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</si>
  <si>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</si>
  <si>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</si>
  <si>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</si>
  <si>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</si>
  <si>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</si>
  <si>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</si>
  <si>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</si>
  <si>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</si>
  <si>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</si>
  <si>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</si>
  <si>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</si>
  <si>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</si>
  <si>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</si>
  <si>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</si>
  <si>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</si>
  <si>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</si>
  <si>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</si>
  <si>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</si>
  <si>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</si>
  <si>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</si>
  <si>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</si>
  <si>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</si>
  <si>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</si>
  <si>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</si>
  <si>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</si>
  <si>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</si>
  <si>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</si>
  <si>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</si>
  <si>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</si>
  <si>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</si>
  <si>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</si>
  <si>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</si>
  <si>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</si>
  <si>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</si>
  <si>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</si>
  <si>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</si>
  <si>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</si>
  <si>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</si>
  <si>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</si>
  <si>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</si>
  <si>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</si>
  <si>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</si>
  <si>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</si>
  <si>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</si>
  <si>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</si>
  <si>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</si>
  <si>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</si>
  <si>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</si>
  <si>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</si>
  <si>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</si>
  <si>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</si>
  <si>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</si>
  <si>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</si>
  <si>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</si>
  <si>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</si>
  <si>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</si>
  <si>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</si>
  <si>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</si>
  <si>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</si>
  <si>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</si>
  <si>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</si>
  <si>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</si>
  <si>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</si>
  <si>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</si>
  <si>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</si>
  <si>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</si>
  <si>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</si>
  <si>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</si>
  <si>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</si>
  <si>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</si>
  <si>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</si>
  <si>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</si>
  <si>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</si>
  <si>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</si>
  <si>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</si>
  <si>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</si>
  <si>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</si>
  <si>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</si>
  <si>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</si>
  <si>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</si>
  <si>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</si>
  <si>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</si>
  <si>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</si>
  <si>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</si>
  <si>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</si>
  <si>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</si>
  <si>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</si>
  <si>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</si>
  <si>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</si>
  <si>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</si>
  <si>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</si>
  <si>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</si>
  <si>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</si>
  <si>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</si>
  <si>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</si>
  <si>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</si>
  <si>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</si>
  <si>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</si>
  <si>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</si>
  <si>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</si>
  <si>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</si>
  <si>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</si>
  <si>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</si>
  <si>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</si>
  <si>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</si>
  <si>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</si>
  <si>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</si>
  <si>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</si>
  <si>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</si>
  <si>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</si>
  <si>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</si>
  <si>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</si>
  <si>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</si>
  <si>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</si>
  <si>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</si>
  <si>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</si>
  <si>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</si>
  <si>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</si>
  <si>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</si>
  <si>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</si>
  <si>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</si>
  <si>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</si>
  <si>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</si>
  <si>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</si>
  <si>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</si>
  <si>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</si>
  <si>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</si>
  <si>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</si>
  <si>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</si>
  <si>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</si>
  <si>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</si>
  <si>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</si>
  <si>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</si>
  <si>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</si>
  <si>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</si>
  <si>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</si>
  <si>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</si>
  <si>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</si>
  <si>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</si>
  <si>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</si>
  <si>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</si>
  <si>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</si>
  <si>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</si>
  <si>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</si>
  <si>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</si>
  <si>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</si>
  <si>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</si>
  <si>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</si>
  <si>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</si>
  <si>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</si>
  <si>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</si>
  <si>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</si>
  <si>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</si>
  <si>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</si>
  <si>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</si>
  <si>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</si>
  <si>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</si>
  <si>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</si>
  <si>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</si>
  <si>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</si>
  <si>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</si>
  <si>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</si>
  <si>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</si>
  <si>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</si>
  <si>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</si>
  <si>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</si>
  <si>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</si>
  <si>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</si>
  <si>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</si>
  <si>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</si>
  <si>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</si>
  <si>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</si>
  <si>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</si>
  <si>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</si>
  <si>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</si>
  <si>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</si>
  <si>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</si>
  <si>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</si>
  <si>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</si>
  <si>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</si>
  <si>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</si>
  <si>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</si>
  <si>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</si>
  <si>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</si>
  <si>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</si>
  <si>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</si>
  <si>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</si>
  <si>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</si>
  <si>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</si>
  <si>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</si>
  <si>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</si>
  <si>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</si>
  <si>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</si>
  <si>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</si>
  <si>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</si>
  <si>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</si>
  <si>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</si>
  <si>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</si>
  <si>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</si>
  <si>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</si>
  <si>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</si>
  <si>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</si>
  <si>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</si>
  <si>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</si>
  <si>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</si>
  <si>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</si>
  <si>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</si>
  <si>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</si>
  <si>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</si>
  <si>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</si>
  <si>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</si>
  <si>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</si>
  <si>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</si>
  <si>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</si>
  <si>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</si>
  <si>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</si>
  <si>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</si>
  <si>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</si>
  <si>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</si>
  <si>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</si>
  <si>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</si>
  <si>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</si>
  <si>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</si>
  <si>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</si>
  <si>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</si>
  <si>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</si>
  <si>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</si>
  <si>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</si>
  <si>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</si>
  <si>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</si>
  <si>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</si>
  <si>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</si>
  <si>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</si>
  <si>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</si>
  <si>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</si>
  <si>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</si>
  <si>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</si>
  <si>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</si>
  <si>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</si>
  <si>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</si>
  <si>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</si>
  <si>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</si>
  <si>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</si>
  <si>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</si>
  <si>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</si>
  <si>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</si>
  <si>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</si>
  <si>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</si>
  <si>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</si>
  <si>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</si>
  <si>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</si>
  <si>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</si>
  <si>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</si>
  <si>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</si>
  <si>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</si>
  <si>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</si>
  <si>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</si>
  <si>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</si>
  <si>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</si>
  <si>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</si>
  <si>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</si>
  <si>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</si>
  <si>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</si>
  <si>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</si>
  <si>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</si>
  <si>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</si>
  <si>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</si>
  <si>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</si>
  <si>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</si>
  <si>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</si>
  <si>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</si>
  <si>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</si>
  <si>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</si>
  <si>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</si>
  <si>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</si>
  <si>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</si>
  <si>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</si>
  <si>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</si>
  <si>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</si>
  <si>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</si>
  <si>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</si>
  <si>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</si>
  <si>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</si>
  <si>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</si>
  <si>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</si>
  <si>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</si>
  <si>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</si>
  <si>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</si>
  <si>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</si>
  <si>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</si>
  <si>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</si>
  <si>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</si>
  <si>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</si>
  <si>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</si>
  <si>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</si>
  <si>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</si>
  <si>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</si>
  <si>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</si>
  <si>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</si>
  <si>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</si>
  <si>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</si>
  <si>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</si>
  <si>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</si>
  <si>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</si>
  <si>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</si>
  <si>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</si>
  <si>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</si>
  <si>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</si>
  <si>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</si>
  <si>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</si>
  <si>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</si>
  <si>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</si>
  <si>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</si>
  <si>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</si>
  <si>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</si>
  <si>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</si>
  <si>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</si>
  <si>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</si>
  <si>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</si>
  <si>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</si>
  <si>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</si>
  <si>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</si>
  <si>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</si>
  <si>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</si>
  <si>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</si>
  <si>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</si>
  <si>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</si>
  <si>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</si>
  <si>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</si>
  <si>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</si>
  <si>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</si>
  <si>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</si>
  <si>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</si>
  <si>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</si>
  <si>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</si>
  <si>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</si>
  <si>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</si>
  <si>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</si>
  <si>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</si>
  <si>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</si>
  <si>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</si>
  <si>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</si>
  <si>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</si>
  <si>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</si>
  <si>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</si>
  <si>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</si>
  <si>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</si>
  <si>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</si>
  <si>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</si>
  <si>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</si>
  <si>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</si>
  <si>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</si>
  <si>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</si>
  <si>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</si>
  <si>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</si>
  <si>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</si>
  <si>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</si>
  <si>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</si>
  <si>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</si>
  <si>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</si>
  <si>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</si>
  <si>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</si>
  <si>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</si>
  <si>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</si>
  <si>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</si>
  <si>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</si>
  <si>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</si>
  <si>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</si>
  <si>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</si>
  <si>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</si>
  <si>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</si>
  <si>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</si>
  <si>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</si>
  <si>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</si>
  <si>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</si>
  <si>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</si>
  <si>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</si>
  <si>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</si>
  <si>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</si>
  <si>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</si>
  <si>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</si>
  <si>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</si>
  <si>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</si>
  <si>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</si>
  <si>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</si>
  <si>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</si>
  <si>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</si>
  <si>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</si>
  <si>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</si>
  <si>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</si>
  <si>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</si>
  <si>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</si>
  <si>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</si>
  <si>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</si>
  <si>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</si>
  <si>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</si>
  <si>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</si>
  <si>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</si>
  <si>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</si>
  <si>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</si>
  <si>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</si>
  <si>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</si>
  <si>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</si>
  <si>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</si>
  <si>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</si>
  <si>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</si>
  <si>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</si>
  <si>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</si>
  <si>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</si>
  <si>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</si>
  <si>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</si>
  <si>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</si>
  <si>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</si>
  <si>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</si>
  <si>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</si>
  <si>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</si>
  <si>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</si>
  <si>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</si>
  <si>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</si>
  <si>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</si>
  <si>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</si>
  <si>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</si>
  <si>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</si>
  <si>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</si>
  <si>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</si>
  <si>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</si>
  <si>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</si>
  <si>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</si>
  <si>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</si>
  <si>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</si>
  <si>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</si>
  <si>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</si>
  <si>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</si>
  <si>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</si>
  <si>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</si>
  <si>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</si>
  <si>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</si>
  <si>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</si>
  <si>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</si>
  <si>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</si>
  <si>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</si>
  <si>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</si>
  <si>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</si>
  <si>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</si>
  <si>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</si>
  <si>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</si>
  <si>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</si>
  <si>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</si>
  <si>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</si>
  <si>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</si>
  <si>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</si>
  <si>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</si>
  <si>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</si>
  <si>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</si>
  <si>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</si>
  <si>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</si>
  <si>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</si>
  <si>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</si>
  <si>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</si>
  <si>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</si>
  <si>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</si>
  <si>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</si>
  <si>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</si>
  <si>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</si>
  <si>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</si>
  <si>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</si>
  <si>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</si>
  <si>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</si>
  <si>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</si>
  <si>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</si>
  <si>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</si>
  <si>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</si>
  <si>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</si>
  <si>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</si>
  <si>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</si>
  <si>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</si>
  <si>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</si>
  <si>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</si>
  <si>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</si>
  <si>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</si>
  <si>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</si>
  <si>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</si>
  <si>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</si>
  <si>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</si>
  <si>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</si>
  <si>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</si>
  <si>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</si>
  <si>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</si>
  <si>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</si>
  <si>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</si>
  <si>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</si>
  <si>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</si>
  <si>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</si>
  <si>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</si>
  <si>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</si>
  <si>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</si>
  <si>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</si>
  <si>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</si>
  <si>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</si>
  <si>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</si>
  <si>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</si>
  <si>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</si>
  <si>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</si>
  <si>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</si>
  <si>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</si>
  <si>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</si>
  <si>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</si>
  <si>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</si>
  <si>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</si>
  <si>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</si>
  <si>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</si>
  <si>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</si>
  <si>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</si>
  <si>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</si>
  <si>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</si>
  <si>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</si>
  <si>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</si>
  <si>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</si>
  <si>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</si>
  <si>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</si>
  <si>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</si>
  <si>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</si>
  <si>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</si>
  <si>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</si>
  <si>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</si>
  <si>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</si>
  <si>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</si>
  <si>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</si>
  <si>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</si>
  <si>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</si>
  <si>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</si>
  <si>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</si>
  <si>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</si>
  <si>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</si>
  <si>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</si>
  <si>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</si>
  <si>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</si>
  <si>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</si>
  <si>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</si>
  <si>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</si>
  <si>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</si>
  <si>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</si>
  <si>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</si>
  <si>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</si>
  <si>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</si>
  <si>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</si>
  <si>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</si>
  <si>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</si>
  <si>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</si>
  <si>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</si>
  <si>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</si>
  <si>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</si>
  <si>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</si>
  <si>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</si>
  <si>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</si>
  <si>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</si>
  <si>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</si>
  <si>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</si>
  <si>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</si>
  <si>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</si>
  <si>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</si>
  <si>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</si>
  <si>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</si>
  <si>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</si>
  <si>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</si>
  <si>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</si>
  <si>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</si>
  <si>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</si>
  <si>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</si>
  <si>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</si>
  <si>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</si>
  <si>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</si>
  <si>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</si>
  <si>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</si>
  <si>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</si>
  <si>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</si>
  <si>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</si>
  <si>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</si>
  <si>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</si>
  <si>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</si>
  <si>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</si>
  <si>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</si>
  <si>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</si>
  <si>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</si>
  <si>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</si>
  <si>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</si>
  <si>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</si>
  <si>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</si>
  <si>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</si>
  <si>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</si>
  <si>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</si>
  <si>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</si>
  <si>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</si>
  <si>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</si>
  <si>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</si>
  <si>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</si>
  <si>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</si>
  <si>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</si>
  <si>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</si>
  <si>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</si>
  <si>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</si>
  <si>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</si>
  <si>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</si>
  <si>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</si>
  <si>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</si>
  <si>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</si>
  <si>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</si>
  <si>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</si>
  <si>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</si>
  <si>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</si>
  <si>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</si>
  <si>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</si>
  <si>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</si>
  <si>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</si>
  <si>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</si>
  <si>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</si>
  <si>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</si>
  <si>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</si>
  <si>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</si>
  <si>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</si>
  <si>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</si>
  <si>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</si>
  <si>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</si>
  <si>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</si>
  <si>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</si>
  <si>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</si>
  <si>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</si>
  <si>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</si>
  <si>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</si>
  <si>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</si>
  <si>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</si>
  <si>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</si>
  <si>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</si>
  <si>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</si>
  <si>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</si>
  <si>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</si>
  <si>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</si>
  <si>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</si>
  <si>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</si>
  <si>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</si>
  <si>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</si>
  <si>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</si>
  <si>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</si>
  <si>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</si>
  <si>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</si>
  <si>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</si>
  <si>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</si>
  <si>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</si>
  <si>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</si>
  <si>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</si>
  <si>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</si>
  <si>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</si>
  <si>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</si>
  <si>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</si>
  <si>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</si>
  <si>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</si>
  <si>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</si>
  <si>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</si>
  <si>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</si>
  <si>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</si>
  <si>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</si>
  <si>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</si>
  <si>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</si>
  <si>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</si>
  <si>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</si>
  <si>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</si>
  <si>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</si>
  <si>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</si>
  <si>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</si>
  <si>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</si>
  <si>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</si>
  <si>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</si>
  <si>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</si>
  <si>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</si>
  <si>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</si>
  <si>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</si>
  <si>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</si>
  <si>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</si>
  <si>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</si>
  <si>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</si>
  <si>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</si>
  <si>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</si>
  <si>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</si>
  <si>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</si>
  <si>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</si>
  <si>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</si>
  <si>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</si>
  <si>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</si>
  <si>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</si>
  <si>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</si>
  <si>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</si>
  <si>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</si>
  <si>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</si>
  <si>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</si>
  <si>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</si>
  <si>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</si>
  <si>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</si>
  <si>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</si>
  <si>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</si>
  <si>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</si>
  <si>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</si>
  <si>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</si>
  <si>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</si>
  <si>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</si>
  <si>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</si>
  <si>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</si>
  <si>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</si>
  <si>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</si>
  <si>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</si>
  <si>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</si>
  <si>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</si>
  <si>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</si>
  <si>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</si>
  <si>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</si>
  <si>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</si>
  <si>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</si>
  <si>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</si>
  <si>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</si>
  <si>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</si>
  <si>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</si>
  <si>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</si>
  <si>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</si>
  <si>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</si>
  <si>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</si>
  <si>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</si>
  <si>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</si>
  <si>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</si>
  <si>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</si>
  <si>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</si>
  <si>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</si>
  <si>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</si>
  <si>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</si>
  <si>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</si>
  <si>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</si>
  <si>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</si>
  <si>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</si>
  <si>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</si>
  <si>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</si>
  <si>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</si>
  <si>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</si>
  <si>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</si>
  <si>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</si>
  <si>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</si>
  <si>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</si>
  <si>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</si>
  <si>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</si>
  <si>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</si>
  <si>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</si>
  <si>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</si>
  <si>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</si>
  <si>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</si>
  <si>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</si>
  <si>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</si>
  <si>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</si>
  <si>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</si>
  <si>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</si>
  <si>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</si>
  <si>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</si>
  <si>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</si>
  <si>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</si>
  <si>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</si>
  <si>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</si>
  <si>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</si>
  <si>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</si>
  <si>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</si>
  <si>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</si>
  <si>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</si>
  <si>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</si>
  <si>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</si>
  <si>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</si>
  <si>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</si>
  <si>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</si>
  <si>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</si>
  <si>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</si>
  <si>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</si>
  <si>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</si>
  <si>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</si>
  <si>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</si>
  <si>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</si>
  <si>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</si>
  <si>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</si>
  <si>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</si>
  <si>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</si>
  <si>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</si>
  <si>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</si>
  <si>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</si>
  <si>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</si>
  <si>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</si>
  <si>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</si>
  <si>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</si>
  <si>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</si>
  <si>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</si>
  <si>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</si>
  <si>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</si>
  <si>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</si>
  <si>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</si>
  <si>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</si>
  <si>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</si>
  <si>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</si>
  <si>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</si>
  <si>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</si>
  <si>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</si>
  <si>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</si>
  <si>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</si>
  <si>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</si>
  <si>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</si>
  <si>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</si>
  <si>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</si>
  <si>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</si>
  <si>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</si>
  <si>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</si>
  <si>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</si>
  <si>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</si>
  <si>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</si>
  <si>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</si>
  <si>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</si>
  <si>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</si>
  <si>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</si>
  <si>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</si>
  <si>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</si>
  <si>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</si>
  <si>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</si>
  <si>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</si>
  <si>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</si>
  <si>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</si>
  <si>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</si>
  <si>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</si>
  <si>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</si>
  <si>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</si>
  <si>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</si>
  <si>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</si>
  <si>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</si>
  <si>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</si>
  <si>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</si>
  <si>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</si>
  <si>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</si>
  <si>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</si>
  <si>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</si>
  <si>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</si>
  <si>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</si>
  <si>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</si>
  <si>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</si>
  <si>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</si>
  <si>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</si>
  <si>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</si>
  <si>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</si>
  <si>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</si>
  <si>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</si>
  <si>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</si>
  <si>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</si>
  <si>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</si>
  <si>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</si>
  <si>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</si>
  <si>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</si>
  <si>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</si>
  <si>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</si>
  <si>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</si>
  <si>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</si>
  <si>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</si>
  <si>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</si>
  <si>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</si>
  <si>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</si>
  <si>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</si>
  <si>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</si>
  <si>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</si>
  <si>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</si>
  <si>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</si>
  <si>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</si>
  <si>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</si>
  <si>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</si>
  <si>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</si>
  <si>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</si>
  <si>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</si>
  <si>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</si>
  <si>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</si>
  <si>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</si>
  <si>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</si>
  <si>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</si>
  <si>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</si>
  <si>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</si>
  <si>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</si>
  <si>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</si>
  <si>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</si>
  <si>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</si>
  <si>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</si>
  <si>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</si>
  <si>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</si>
  <si>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</si>
  <si>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</si>
  <si>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</si>
  <si>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</si>
  <si>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</si>
  <si>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</si>
  <si>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</si>
  <si>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</si>
  <si>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</si>
  <si>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</si>
  <si>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</si>
  <si>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</si>
  <si>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</si>
  <si>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</si>
  <si>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</si>
  <si>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</si>
  <si>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</si>
  <si>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</si>
  <si>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</si>
  <si>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</si>
  <si>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</si>
  <si>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</si>
  <si>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</si>
  <si>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</si>
  <si>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</si>
  <si>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</si>
  <si>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</si>
  <si>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</si>
  <si>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</si>
  <si>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</si>
  <si>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</si>
  <si>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</si>
  <si>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</si>
  <si>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</si>
  <si>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</si>
  <si>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</si>
  <si>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</si>
  <si>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</si>
  <si>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</si>
  <si>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</si>
  <si>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</si>
  <si>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</si>
  <si>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</si>
  <si>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</si>
  <si>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</si>
  <si>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</si>
  <si>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</si>
  <si>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</si>
  <si>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</si>
  <si>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</si>
  <si>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</si>
  <si>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</si>
  <si>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</si>
  <si>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</si>
  <si>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</si>
  <si>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</si>
  <si>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</si>
  <si>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</si>
  <si>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</si>
  <si>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</si>
  <si>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</si>
  <si>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</si>
  <si>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</si>
  <si>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</si>
  <si>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</si>
  <si>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</si>
  <si>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</si>
  <si>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</si>
  <si>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</si>
  <si>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</si>
  <si>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</si>
  <si>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</si>
  <si>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</si>
  <si>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</si>
  <si>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</si>
  <si>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</si>
  <si>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</si>
  <si>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</si>
  <si>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</si>
  <si>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</si>
  <si>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</si>
  <si>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</si>
  <si>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</si>
  <si>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</si>
  <si>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</si>
  <si>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</si>
  <si>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</si>
  <si>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</si>
  <si>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</si>
  <si>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</si>
  <si>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</si>
  <si>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</si>
  <si>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</si>
  <si>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</si>
  <si>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</si>
  <si>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</si>
  <si>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</si>
  <si>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</si>
  <si>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</si>
  <si>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</si>
  <si>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</si>
  <si>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</si>
  <si>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</si>
  <si>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</si>
  <si>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</si>
  <si>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</si>
  <si>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</si>
  <si>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</si>
  <si>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</si>
  <si>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</si>
  <si>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</si>
  <si>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</si>
  <si>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</si>
  <si>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</si>
  <si>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</si>
  <si>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</si>
  <si>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</si>
  <si>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</si>
  <si>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</si>
  <si>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</si>
  <si>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</si>
  <si>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</si>
  <si>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</si>
  <si>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</si>
  <si>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</si>
  <si>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</si>
  <si>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</si>
  <si>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</si>
  <si>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</si>
  <si>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</si>
  <si>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</si>
  <si>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</si>
  <si>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</si>
  <si>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</si>
  <si>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</si>
  <si>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</si>
  <si>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</si>
  <si>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</si>
  <si>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</si>
  <si>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</si>
  <si>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</si>
  <si>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</si>
  <si>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</si>
  <si>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</si>
  <si>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</si>
  <si>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</si>
  <si>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</si>
  <si>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</si>
  <si>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</si>
  <si>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</si>
  <si>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</si>
  <si>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</si>
  <si>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</si>
  <si>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</si>
  <si>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</si>
  <si>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</si>
  <si>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</si>
  <si>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</si>
  <si>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</si>
  <si>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</si>
  <si>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</si>
  <si>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</si>
  <si>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</si>
  <si>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</si>
  <si>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</si>
  <si>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</si>
  <si>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</si>
  <si>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</si>
  <si>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</si>
  <si>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</si>
  <si>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</si>
  <si>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</si>
  <si>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</si>
  <si>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</si>
  <si>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</si>
  <si>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</si>
  <si>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</si>
  <si>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</si>
  <si>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</si>
  <si>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</si>
  <si>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</si>
  <si>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</si>
  <si>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</si>
  <si>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</si>
  <si>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</si>
  <si>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</si>
  <si>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</si>
  <si>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</si>
  <si>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</si>
  <si>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</si>
  <si>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</si>
  <si>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</si>
  <si>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</si>
  <si>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</si>
  <si>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</si>
  <si>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</si>
  <si>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</si>
  <si>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</si>
  <si>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</si>
  <si>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</si>
  <si>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</si>
  <si>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</si>
  <si>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</si>
  <si>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</si>
  <si>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</si>
  <si>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</si>
  <si>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</si>
  <si>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</si>
  <si>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</si>
  <si>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</si>
  <si>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</si>
  <si>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</si>
  <si>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</si>
  <si>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</si>
  <si>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</si>
  <si>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</si>
  <si>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</si>
  <si>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</si>
  <si>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</si>
  <si>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</si>
  <si>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</si>
  <si>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</si>
  <si>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</si>
  <si>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</si>
  <si>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</si>
  <si>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</si>
  <si>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</si>
  <si>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</si>
  <si>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</si>
  <si>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</si>
  <si>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</si>
  <si>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</si>
  <si>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</si>
  <si>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</si>
  <si>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</si>
  <si>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</si>
  <si>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</si>
  <si>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</si>
  <si>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</si>
  <si>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</si>
  <si>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</si>
  <si>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</si>
  <si>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</si>
  <si>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</si>
  <si>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</si>
  <si>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</si>
  <si>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</si>
  <si>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</si>
  <si>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</si>
  <si>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</si>
  <si>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</si>
  <si>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</si>
  <si>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</si>
  <si>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</si>
  <si>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</si>
  <si>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</si>
  <si>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</si>
  <si>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</si>
  <si>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</si>
  <si>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</si>
  <si>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</si>
  <si>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</si>
  <si>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</si>
  <si>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</si>
  <si>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</si>
  <si>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</si>
  <si>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</si>
  <si>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</si>
  <si>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</si>
  <si>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</si>
  <si>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</si>
  <si>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</si>
  <si>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</si>
  <si>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</si>
  <si>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</si>
  <si>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</si>
  <si>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</si>
  <si>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</si>
  <si>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</si>
  <si>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</si>
  <si>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</si>
  <si>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</si>
  <si>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</si>
  <si>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</si>
  <si>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</si>
  <si>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</si>
  <si>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</si>
  <si>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</si>
  <si>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</si>
  <si>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</si>
  <si>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</si>
  <si>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</si>
  <si>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</si>
  <si>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</si>
  <si>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</si>
  <si>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</si>
  <si>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</si>
  <si>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</si>
  <si>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</si>
  <si>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</si>
  <si>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</si>
  <si>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</si>
  <si>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</si>
  <si>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</si>
  <si>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</si>
  <si>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</si>
  <si>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</si>
  <si>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</si>
  <si>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</si>
  <si>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</si>
  <si>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</si>
  <si>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</si>
  <si>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</si>
  <si>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</si>
  <si>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</si>
  <si>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</si>
  <si>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</si>
  <si>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</si>
  <si>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</si>
  <si>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</si>
  <si>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</si>
  <si>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</si>
  <si>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</si>
  <si>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</si>
  <si>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</si>
  <si>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</si>
  <si>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</si>
  <si>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</si>
  <si>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</si>
  <si>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</si>
  <si>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</si>
  <si>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</si>
  <si>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</si>
  <si>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</si>
  <si>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</si>
  <si>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</si>
  <si>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</si>
  <si>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</si>
  <si>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</si>
  <si>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</si>
  <si>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</si>
  <si>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</si>
  <si>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</si>
  <si>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</si>
  <si>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</si>
  <si>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</si>
  <si>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</si>
  <si>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</si>
  <si>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</si>
  <si>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</si>
  <si>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</si>
  <si>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</si>
  <si>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</si>
  <si>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</si>
  <si>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</si>
  <si>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</si>
  <si>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</si>
  <si>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</si>
  <si>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</si>
  <si>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</si>
  <si>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</si>
  <si>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</si>
  <si>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</si>
  <si>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</si>
  <si>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</si>
  <si>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</si>
  <si>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</si>
  <si>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</si>
  <si>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</si>
  <si>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</si>
  <si>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</si>
  <si>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</si>
  <si>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</si>
  <si>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</si>
  <si>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</si>
  <si>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</si>
  <si>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</si>
  <si>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</si>
  <si>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</si>
  <si>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</si>
  <si>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</si>
  <si>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</si>
  <si>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</si>
  <si>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</si>
  <si>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</si>
  <si>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</si>
  <si>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</si>
  <si>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</si>
  <si>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</si>
  <si>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</si>
  <si>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</si>
  <si>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</si>
  <si>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</si>
  <si>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</si>
  <si>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</si>
  <si>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</si>
  <si>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</si>
  <si>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</si>
  <si>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</si>
  <si>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</si>
  <si>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</si>
  <si>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</si>
  <si>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</si>
  <si>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</si>
  <si>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</si>
  <si>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</si>
  <si>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</si>
  <si>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</si>
  <si>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</si>
  <si>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</si>
  <si>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</si>
  <si>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</si>
  <si>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</si>
  <si>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</si>
  <si>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</si>
  <si>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</si>
  <si>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</si>
  <si>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</si>
  <si>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</si>
  <si>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</si>
  <si>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</si>
  <si>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</si>
  <si>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</si>
  <si>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</si>
  <si>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</si>
  <si>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</si>
  <si>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</si>
  <si>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</si>
  <si>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</si>
  <si>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</si>
  <si>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</si>
  <si>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</si>
  <si>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</si>
  <si>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</si>
  <si>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</si>
  <si>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</si>
  <si>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</si>
  <si>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</si>
  <si>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</si>
  <si>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</si>
  <si>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</si>
  <si>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</si>
  <si>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</si>
  <si>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</si>
  <si>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</si>
  <si>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</si>
  <si>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</si>
  <si>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</si>
  <si>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</si>
  <si>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</si>
  <si>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</si>
  <si>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</si>
  <si>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</si>
  <si>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</si>
  <si>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</si>
  <si>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</si>
  <si>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</si>
  <si>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</si>
  <si>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</si>
  <si>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</si>
  <si>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</si>
  <si>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</si>
  <si>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</si>
  <si>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</si>
  <si>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</si>
  <si>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</si>
  <si>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</si>
  <si>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</si>
  <si>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</si>
  <si>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</si>
  <si>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</si>
  <si>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</si>
  <si>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</si>
  <si>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</si>
  <si>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</si>
  <si>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</si>
  <si>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</si>
  <si>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</si>
  <si>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</si>
  <si>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</si>
  <si>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</si>
  <si>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</si>
  <si>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</si>
  <si>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</si>
  <si>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</si>
  <si>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</si>
  <si>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</si>
  <si>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</si>
  <si>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</si>
  <si>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</si>
  <si>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</si>
  <si>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</si>
  <si>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</si>
  <si>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</si>
  <si>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</si>
  <si>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</si>
  <si>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</si>
  <si>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</si>
  <si>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</si>
  <si>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</si>
  <si>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</si>
  <si>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</si>
  <si>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</si>
  <si>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</si>
  <si>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</si>
  <si>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</si>
  <si>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</si>
  <si>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</si>
  <si>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</si>
  <si>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</si>
  <si>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</si>
  <si>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</si>
  <si>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</si>
  <si>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</si>
  <si>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</si>
  <si>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</si>
  <si>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</si>
  <si>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</si>
  <si>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</si>
  <si>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</si>
  <si>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</si>
  <si>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</si>
  <si>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</si>
  <si>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</si>
  <si>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</si>
  <si>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</si>
  <si>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</si>
  <si>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</si>
  <si>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</si>
  <si>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</si>
  <si>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</si>
  <si>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</si>
  <si>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</si>
  <si>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</si>
  <si>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</si>
  <si>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</si>
  <si>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</si>
  <si>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</si>
  <si>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</si>
  <si>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</si>
  <si>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</si>
  <si>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</si>
  <si>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</si>
  <si>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</si>
  <si>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</si>
  <si>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</si>
  <si>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</si>
  <si>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</si>
  <si>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</si>
  <si>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</si>
  <si>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</si>
  <si>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</si>
  <si>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</si>
  <si>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</si>
  <si>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</si>
  <si>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</si>
  <si>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</si>
  <si>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</si>
  <si>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</si>
  <si>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</si>
  <si>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</si>
  <si>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</si>
  <si>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</si>
  <si>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</si>
  <si>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</si>
  <si>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</si>
  <si>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</si>
  <si>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</si>
  <si>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</si>
  <si>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</si>
  <si>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</si>
  <si>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</si>
  <si>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</si>
  <si>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</si>
  <si>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</si>
  <si>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</si>
  <si>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</si>
  <si>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</si>
  <si>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</si>
  <si>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</si>
  <si>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</si>
  <si>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</si>
  <si>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</si>
  <si>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</si>
  <si>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</si>
  <si>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</si>
  <si>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</si>
  <si>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</si>
  <si>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</si>
  <si>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</si>
  <si>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</si>
  <si>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</si>
  <si>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</si>
  <si>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</si>
  <si>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</si>
  <si>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</si>
  <si>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</si>
  <si>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</si>
  <si>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</si>
  <si>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</si>
  <si>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</si>
  <si>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</si>
  <si>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</si>
  <si>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</si>
  <si>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</si>
  <si>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</si>
  <si>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</si>
  <si>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</si>
  <si>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</si>
  <si>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</si>
  <si>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</si>
  <si>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</si>
  <si>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</si>
  <si>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</si>
  <si>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</si>
  <si>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</si>
  <si>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</si>
  <si>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</si>
  <si>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</si>
  <si>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</si>
  <si>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</si>
  <si>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</si>
  <si>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</si>
  <si>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</si>
  <si>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</si>
  <si>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</si>
  <si>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</si>
  <si>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</si>
  <si>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</si>
  <si>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</si>
  <si>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</si>
  <si>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</si>
  <si>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</si>
  <si>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</si>
  <si>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</si>
  <si>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</si>
  <si>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</si>
  <si>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</si>
  <si>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</si>
  <si>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</si>
  <si>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</si>
  <si>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</si>
  <si>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</si>
  <si>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</si>
  <si>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</si>
  <si>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</si>
  <si>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</si>
  <si>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</si>
  <si>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</si>
  <si>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</si>
  <si>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</si>
  <si>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</si>
  <si>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</si>
  <si>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</si>
  <si>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</si>
  <si>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</si>
  <si>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</si>
  <si>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</si>
  <si>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</si>
  <si>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</si>
  <si>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</si>
  <si>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</si>
  <si>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</si>
  <si>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</si>
  <si>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</si>
  <si>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</si>
  <si>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</si>
  <si>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</si>
  <si>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</si>
  <si>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</si>
  <si>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</si>
  <si>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</si>
  <si>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</si>
  <si>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</si>
  <si>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</si>
  <si>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</si>
  <si>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</si>
  <si>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</si>
  <si>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</si>
  <si>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</si>
  <si>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</si>
  <si>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</si>
  <si>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</si>
  <si>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</si>
  <si>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</si>
  <si>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</si>
  <si>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</si>
  <si>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</si>
  <si>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</si>
  <si>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</si>
  <si>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</si>
  <si>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</si>
  <si>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</si>
  <si>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</si>
  <si>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</si>
  <si>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</si>
  <si>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</si>
  <si>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</si>
  <si>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</si>
  <si>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</si>
  <si>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</si>
  <si>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</si>
  <si>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</si>
  <si>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</si>
  <si>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</si>
  <si>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</si>
  <si>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</si>
  <si>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</si>
  <si>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</si>
  <si>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</si>
  <si>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</si>
  <si>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</si>
  <si>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</si>
  <si>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</si>
  <si>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</si>
  <si>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</si>
  <si>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</si>
  <si>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</si>
  <si>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</si>
  <si>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</si>
  <si>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</si>
  <si>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</si>
  <si>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</si>
  <si>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</si>
  <si>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</si>
  <si>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</si>
  <si>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</si>
  <si>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</si>
  <si>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</si>
  <si>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</si>
  <si>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</si>
  <si>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</si>
  <si>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</si>
  <si>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</si>
  <si>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</si>
  <si>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</si>
  <si>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</si>
  <si>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</si>
  <si>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</si>
  <si>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</si>
  <si>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</si>
  <si>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</si>
  <si>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</si>
  <si>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</si>
  <si>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</si>
  <si>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</si>
  <si>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</si>
  <si>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</si>
  <si>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</si>
  <si>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</si>
  <si>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</si>
  <si>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</si>
  <si>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</si>
  <si>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</si>
  <si>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</si>
  <si>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</si>
  <si>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</si>
  <si>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</si>
  <si>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</si>
  <si>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</si>
  <si>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</si>
  <si>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</si>
  <si>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</si>
  <si>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</si>
  <si>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</si>
  <si>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</si>
  <si>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</si>
  <si>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</si>
  <si>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</si>
  <si>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</si>
  <si>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</si>
  <si>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</si>
  <si>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</si>
  <si>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</si>
  <si>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</si>
  <si>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</si>
  <si>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</si>
  <si>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</si>
  <si>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</si>
  <si>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</si>
  <si>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</si>
  <si>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</si>
  <si>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</si>
  <si>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</si>
  <si>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</si>
  <si>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</si>
  <si>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</si>
  <si>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</si>
  <si>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</si>
  <si>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</si>
  <si>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</si>
  <si>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</si>
  <si>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</si>
  <si>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</si>
  <si>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</si>
  <si>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</si>
  <si>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</si>
  <si>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</si>
  <si>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</si>
  <si>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</si>
  <si>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</si>
  <si>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</si>
  <si>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</si>
  <si>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</si>
  <si>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</si>
  <si>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</si>
  <si>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</si>
  <si>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</si>
  <si>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</si>
  <si>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</si>
  <si>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</si>
  <si>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</si>
  <si>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</si>
  <si>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</si>
  <si>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</si>
  <si>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</si>
  <si>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</si>
  <si>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</si>
  <si>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</si>
  <si>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</si>
  <si>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</si>
  <si>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</si>
  <si>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</si>
  <si>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</si>
  <si>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</si>
  <si>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</si>
  <si>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</si>
  <si>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</si>
  <si>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</si>
  <si>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</si>
  <si>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</si>
  <si>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</si>
  <si>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</si>
  <si>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</si>
  <si>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</si>
  <si>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</si>
  <si>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</si>
  <si>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</si>
  <si>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</si>
  <si>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</si>
  <si>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</si>
  <si>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</si>
  <si>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</si>
  <si>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</si>
  <si>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</si>
  <si>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</si>
  <si>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</si>
  <si>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</si>
  <si>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</si>
  <si>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</si>
  <si>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</si>
  <si>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</si>
  <si>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</si>
  <si>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</si>
  <si>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</si>
  <si>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</si>
  <si>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</si>
  <si>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</si>
  <si>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</si>
  <si>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</si>
  <si>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</si>
  <si>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</si>
  <si>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</si>
  <si>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</si>
  <si>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</si>
  <si>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</si>
  <si>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</si>
  <si>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</si>
  <si>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</si>
  <si>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</si>
  <si>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</si>
  <si>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</si>
  <si>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</si>
  <si>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</si>
  <si>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</si>
  <si>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</si>
  <si>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</si>
  <si>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</si>
  <si>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</si>
  <si>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</si>
  <si>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</si>
  <si>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</si>
  <si>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</si>
  <si>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</si>
  <si>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</si>
  <si>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</si>
  <si>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</si>
  <si>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</si>
  <si>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</si>
  <si>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</si>
  <si>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</si>
  <si>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</si>
  <si>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</si>
  <si>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</si>
  <si>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</si>
  <si>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</si>
  <si>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</si>
  <si>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</si>
  <si>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</si>
  <si>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</si>
  <si>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</si>
  <si>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</si>
  <si>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</si>
  <si>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</si>
  <si>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</si>
  <si>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</si>
  <si>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</si>
  <si>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</si>
  <si>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</si>
  <si>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</si>
  <si>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</si>
  <si>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</si>
  <si>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</si>
  <si>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</si>
  <si>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</si>
  <si>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</si>
  <si>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</si>
  <si>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</si>
  <si>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</si>
  <si>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</si>
  <si>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</si>
  <si>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</si>
  <si>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</si>
  <si>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</si>
  <si>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</si>
  <si>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</si>
  <si>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</si>
  <si>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</si>
  <si>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</si>
  <si>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</si>
  <si>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</si>
  <si>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</si>
  <si>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</si>
  <si>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</si>
  <si>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</si>
  <si>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</si>
  <si>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</si>
  <si>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</si>
  <si>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</si>
  <si>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</si>
  <si>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</si>
  <si>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</si>
  <si>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</si>
  <si>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</si>
  <si>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</si>
  <si>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</si>
  <si>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</si>
  <si>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</si>
  <si>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</si>
  <si>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</si>
  <si>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</si>
  <si>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</si>
  <si>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</si>
  <si>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</si>
  <si>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</si>
  <si>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</si>
  <si>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</si>
  <si>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</si>
  <si>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</si>
  <si>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</si>
  <si>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</si>
  <si>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</si>
  <si>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</si>
  <si>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</si>
  <si>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</si>
  <si>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</si>
  <si>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</si>
  <si>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</si>
  <si>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</si>
  <si>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</si>
  <si>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</si>
  <si>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</si>
  <si>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</si>
  <si>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</si>
  <si>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</si>
  <si>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</si>
  <si>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</si>
  <si>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</si>
  <si>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</si>
  <si>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</si>
  <si>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</si>
  <si>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</si>
  <si>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</si>
  <si>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</si>
  <si>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</si>
  <si>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</si>
  <si>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</si>
  <si>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</si>
  <si>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</si>
  <si>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</si>
  <si>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</si>
  <si>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</si>
  <si>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</si>
  <si>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</si>
  <si>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</si>
  <si>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</si>
  <si>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</si>
  <si>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</si>
  <si>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</si>
  <si>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</si>
  <si>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</si>
  <si>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</si>
  <si>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</si>
  <si>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</si>
  <si>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</si>
  <si>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</si>
  <si>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</si>
  <si>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</si>
  <si>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</si>
  <si>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</si>
  <si>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</si>
  <si>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</si>
  <si>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</si>
  <si>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</si>
  <si>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</si>
  <si>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</si>
  <si>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</si>
  <si>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</si>
  <si>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</si>
  <si>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</si>
  <si>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</si>
  <si>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</si>
  <si>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</si>
  <si>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</si>
  <si>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</si>
  <si>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</si>
  <si>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</si>
  <si>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</si>
  <si>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</si>
  <si>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</si>
  <si>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</si>
  <si>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</si>
  <si>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</si>
  <si>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</si>
  <si>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</si>
  <si>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</si>
  <si>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</si>
  <si>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</si>
  <si>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</si>
  <si>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</si>
  <si>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</si>
  <si>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</si>
  <si>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</si>
  <si>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</si>
  <si>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</si>
  <si>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</si>
  <si>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</si>
  <si>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</si>
  <si>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</si>
  <si>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</si>
  <si>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</si>
  <si>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</si>
  <si>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</si>
  <si>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</si>
  <si>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</si>
  <si>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</si>
  <si>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</si>
  <si>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</si>
  <si>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</si>
  <si>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</si>
  <si>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</si>
  <si>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</si>
  <si>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</si>
  <si>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</si>
  <si>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</si>
  <si>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</si>
  <si>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</si>
  <si>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</si>
  <si>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</si>
  <si>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</si>
  <si>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</si>
  <si>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</si>
  <si>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</si>
  <si>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</si>
  <si>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</si>
  <si>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</si>
  <si>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</si>
  <si>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</si>
  <si>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</si>
  <si>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</si>
  <si>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</si>
  <si>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</si>
  <si>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</si>
  <si>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</si>
  <si>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</si>
  <si>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</si>
  <si>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</si>
  <si>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</si>
  <si>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</si>
  <si>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</si>
  <si>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</si>
  <si>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</si>
  <si>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</si>
  <si>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</si>
  <si>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</si>
  <si>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</si>
  <si>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</si>
  <si>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</si>
  <si>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</si>
  <si>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</si>
  <si>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</si>
  <si>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</si>
  <si>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</si>
  <si>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</si>
  <si>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</si>
  <si>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</si>
  <si>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</si>
  <si>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</si>
  <si>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</si>
  <si>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</si>
  <si>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</si>
  <si>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</si>
  <si>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</si>
  <si>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</si>
  <si>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</si>
  <si>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</si>
  <si>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</si>
  <si>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</si>
  <si>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</si>
  <si>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</si>
  <si>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</si>
  <si>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</si>
  <si>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</si>
  <si>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</si>
  <si>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</si>
  <si>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</si>
  <si>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</si>
  <si>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</si>
  <si>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</si>
  <si>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</si>
  <si>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</si>
  <si>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</si>
  <si>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</si>
  <si>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</si>
  <si>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</si>
  <si>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</si>
  <si>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</si>
  <si>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</si>
  <si>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</si>
  <si>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</si>
  <si>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</si>
  <si>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</si>
  <si>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</si>
  <si>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</si>
  <si>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</si>
  <si>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</si>
  <si>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</si>
  <si>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</si>
  <si>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</si>
  <si>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</si>
  <si>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</si>
  <si>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</si>
  <si>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</si>
  <si>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</si>
  <si>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</si>
  <si>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</si>
  <si>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</si>
  <si>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</si>
  <si>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</si>
  <si>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</si>
  <si>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</si>
  <si>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</si>
  <si>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</si>
  <si>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</si>
  <si>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</si>
  <si>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</si>
  <si>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</si>
  <si>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</si>
  <si>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</si>
  <si>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</si>
  <si>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</si>
  <si>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</si>
  <si>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</si>
  <si>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</si>
  <si>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</si>
  <si>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</si>
  <si>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</si>
  <si>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</si>
  <si>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</si>
  <si>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</si>
  <si>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</si>
  <si>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</si>
  <si>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</si>
  <si>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</si>
  <si>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</si>
  <si>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</si>
  <si>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</si>
  <si>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</si>
  <si>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</si>
  <si>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</si>
  <si>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</si>
  <si>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</si>
  <si>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</si>
  <si>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</si>
  <si>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</si>
  <si>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</si>
  <si>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</si>
  <si>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</si>
  <si>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</si>
  <si>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</si>
  <si>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</si>
  <si>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</si>
  <si>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</si>
  <si>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</si>
  <si>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</si>
  <si>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</si>
  <si>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</si>
  <si>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</si>
  <si>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</si>
  <si>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</si>
  <si>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</si>
  <si>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</si>
  <si>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</si>
  <si>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</si>
  <si>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</si>
  <si>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</si>
  <si>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</si>
  <si>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</si>
  <si>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</si>
  <si>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</si>
  <si>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</si>
  <si>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</si>
  <si>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</si>
  <si>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</si>
  <si>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</si>
  <si>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</si>
  <si>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</si>
  <si>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</si>
  <si>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</si>
  <si>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</si>
  <si>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</si>
  <si>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</si>
  <si>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</si>
  <si>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</si>
  <si>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</si>
  <si>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</si>
  <si>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</si>
  <si>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</si>
  <si>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</si>
  <si>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</si>
  <si>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</si>
  <si>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</si>
  <si>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</si>
  <si>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</si>
  <si>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</si>
  <si>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</si>
  <si>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</si>
  <si>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</si>
  <si>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</si>
  <si>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</si>
  <si>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</si>
  <si>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</si>
  <si>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</si>
  <si>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</si>
  <si>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</si>
  <si>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</si>
  <si>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</si>
  <si>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</si>
  <si>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</si>
  <si>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</si>
  <si>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</si>
  <si>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</si>
  <si>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</si>
  <si>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</si>
  <si>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</si>
  <si>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</si>
  <si>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</si>
  <si>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</si>
  <si>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</si>
  <si>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</si>
  <si>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</si>
  <si>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</si>
  <si>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</si>
  <si>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</si>
  <si>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</si>
  <si>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</si>
  <si>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</si>
  <si>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</si>
  <si>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</si>
  <si>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</si>
  <si>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</si>
  <si>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</si>
  <si>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</si>
  <si>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</si>
  <si>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</si>
  <si>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</si>
  <si>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</si>
  <si>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</si>
  <si>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</si>
  <si>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</si>
  <si>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</si>
  <si>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</si>
  <si>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</si>
  <si>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</si>
  <si>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</si>
  <si>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</si>
  <si>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</si>
  <si>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</si>
  <si>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</si>
  <si>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</si>
  <si>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</si>
  <si>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</si>
  <si>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</si>
  <si>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</si>
  <si>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</si>
  <si>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</si>
  <si>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</si>
  <si>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</si>
  <si>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</si>
  <si>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</si>
  <si>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</si>
  <si>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</si>
  <si>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</si>
  <si>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</si>
  <si>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</si>
  <si>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</si>
  <si>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</si>
  <si>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</si>
  <si>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</si>
  <si>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</si>
  <si>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</si>
  <si>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</si>
  <si>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</si>
  <si>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</si>
  <si>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</si>
  <si>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</si>
  <si>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</si>
  <si>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</si>
  <si>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</si>
  <si>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</si>
  <si>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</si>
  <si>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</si>
  <si>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</si>
  <si>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</si>
  <si>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</si>
  <si>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</si>
  <si>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</si>
  <si>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</si>
  <si>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</si>
  <si>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</si>
  <si>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</si>
  <si>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</si>
  <si>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</si>
  <si>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</si>
  <si>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</si>
  <si>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</si>
  <si>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</si>
  <si>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</si>
  <si>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</si>
  <si>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</si>
  <si>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</si>
  <si>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</si>
  <si>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</si>
  <si>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</si>
  <si>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</si>
  <si>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</si>
  <si>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</si>
  <si>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</si>
  <si>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</si>
  <si>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</si>
  <si>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</si>
  <si>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</si>
  <si>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</si>
  <si>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</si>
  <si>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</si>
  <si>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</si>
  <si>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</si>
  <si>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</si>
  <si>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</si>
  <si>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</si>
  <si>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</si>
  <si>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</si>
  <si>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</si>
  <si>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</si>
  <si>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</si>
  <si>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</si>
  <si>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</si>
  <si>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</si>
  <si>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</si>
  <si>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</si>
  <si>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</si>
  <si>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</si>
  <si>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</si>
  <si>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</si>
  <si>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</si>
  <si>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</si>
  <si>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</si>
  <si>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</si>
  <si>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</si>
  <si>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</si>
  <si>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</si>
  <si>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</si>
  <si>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</si>
  <si>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</si>
  <si>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</si>
  <si>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</si>
  <si>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</si>
  <si>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</si>
  <si>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</si>
  <si>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</si>
  <si>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</si>
  <si>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</si>
  <si>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</si>
  <si>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</si>
  <si>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</si>
  <si>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</si>
  <si>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</si>
  <si>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</si>
  <si>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</si>
  <si>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</si>
  <si>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</si>
  <si>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</si>
  <si>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</si>
  <si>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</si>
  <si>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</si>
  <si>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</si>
  <si>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</si>
  <si>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</si>
  <si>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</si>
  <si>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</si>
  <si>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</si>
  <si>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</si>
  <si>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</si>
  <si>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</si>
  <si>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</si>
  <si>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</si>
  <si>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</si>
  <si>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</si>
  <si>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</si>
  <si>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</si>
  <si>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</si>
  <si>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</si>
  <si>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</si>
  <si>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</si>
  <si>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</si>
  <si>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</si>
  <si>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</si>
  <si>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</si>
  <si>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</si>
  <si>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</si>
  <si>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</si>
  <si>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</si>
  <si>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</si>
  <si>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</si>
  <si>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</si>
  <si>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</si>
  <si>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</si>
  <si>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</si>
  <si>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</si>
  <si>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</si>
  <si>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</si>
  <si>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</si>
  <si>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</si>
  <si>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</si>
  <si>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</si>
  <si>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</si>
  <si>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</si>
  <si>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</si>
  <si>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</si>
  <si>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</si>
  <si>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</si>
  <si>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</si>
  <si>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</si>
  <si>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</si>
  <si>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</si>
  <si>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</si>
  <si>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</si>
  <si>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</si>
  <si>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</si>
  <si>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</si>
  <si>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</si>
  <si>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</si>
  <si>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</si>
  <si>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</si>
  <si>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</si>
  <si>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</si>
  <si>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</si>
  <si>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</si>
  <si>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</si>
  <si>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</si>
  <si>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</si>
  <si>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</si>
  <si>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</si>
  <si>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</si>
  <si>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</si>
  <si>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</si>
  <si>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</si>
  <si>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</si>
  <si>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</si>
  <si>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</si>
  <si>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</si>
  <si>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</si>
  <si>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</si>
  <si>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</si>
  <si>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</si>
  <si>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</si>
  <si>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</si>
  <si>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</si>
  <si>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</si>
  <si>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</si>
  <si>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</si>
  <si>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</si>
  <si>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</si>
  <si>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</si>
  <si>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</si>
  <si>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</si>
  <si>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</si>
  <si>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</si>
  <si>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</si>
  <si>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</si>
  <si>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</si>
  <si>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</si>
  <si>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</si>
  <si>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</si>
  <si>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</si>
  <si>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</si>
  <si>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</si>
  <si>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</si>
  <si>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</si>
  <si>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</si>
  <si>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</si>
  <si>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</si>
  <si>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</si>
  <si>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</si>
  <si>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</si>
  <si>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</si>
  <si>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</si>
  <si>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</si>
  <si>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</si>
  <si>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</si>
  <si>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</si>
  <si>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</si>
  <si>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</si>
  <si>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</si>
  <si>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</si>
  <si>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</si>
  <si>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</si>
  <si>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</si>
  <si>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</si>
  <si>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</si>
  <si>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</si>
  <si>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</si>
  <si>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</si>
  <si>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</si>
  <si>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</si>
  <si>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</si>
  <si>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</si>
  <si>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</si>
  <si>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</si>
  <si>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</si>
  <si>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</si>
  <si>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</si>
  <si>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</si>
  <si>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</si>
  <si>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</si>
  <si>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</si>
  <si>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</si>
  <si>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</si>
  <si>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</si>
  <si>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</si>
  <si>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</si>
  <si>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</si>
  <si>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</si>
  <si>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</si>
  <si>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</si>
  <si>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</si>
  <si>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</si>
  <si>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</si>
  <si>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</si>
  <si>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</si>
  <si>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</si>
  <si>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</si>
  <si>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</si>
  <si>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</si>
  <si>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</si>
  <si>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</si>
  <si>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</si>
  <si>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</si>
  <si>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</si>
  <si>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</si>
  <si>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</si>
  <si>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</si>
  <si>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</si>
  <si>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</si>
  <si>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</si>
  <si>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</si>
  <si>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</si>
  <si>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</si>
  <si>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</si>
  <si>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</si>
  <si>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</si>
  <si>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</si>
  <si>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</si>
  <si>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</si>
  <si>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</si>
  <si>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</si>
  <si>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</si>
  <si>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</si>
  <si>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</si>
  <si>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</si>
  <si>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</si>
  <si>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</si>
  <si>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</si>
  <si>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</si>
  <si>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</si>
  <si>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</si>
  <si>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</si>
  <si>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</si>
  <si>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</si>
  <si>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</si>
  <si>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</si>
  <si>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</si>
  <si>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</si>
  <si>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</si>
  <si>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</si>
  <si>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</si>
  <si>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</si>
  <si>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</si>
  <si>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</si>
  <si>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</si>
  <si>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</si>
  <si>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</si>
  <si>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</si>
  <si>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</si>
  <si>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</si>
  <si>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</si>
  <si>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</si>
  <si>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</si>
  <si>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</si>
  <si>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</si>
  <si>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</si>
  <si>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</si>
  <si>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</si>
  <si>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</si>
  <si>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</si>
  <si>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</si>
  <si>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</si>
  <si>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</si>
  <si>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</si>
  <si>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</si>
  <si>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</si>
  <si>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</si>
  <si>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</si>
  <si>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</si>
  <si>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</si>
  <si>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</si>
  <si>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</si>
  <si>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</si>
  <si>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</si>
  <si>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</si>
  <si>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</si>
  <si>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</si>
  <si>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</si>
  <si>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</si>
  <si>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</si>
  <si>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</si>
  <si>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</si>
  <si>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</si>
  <si>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</si>
  <si>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</si>
  <si>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</si>
  <si>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</si>
  <si>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</si>
  <si>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</si>
  <si>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</si>
  <si>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</si>
  <si>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</si>
  <si>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</si>
  <si>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</si>
  <si>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</si>
  <si>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</si>
  <si>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</si>
  <si>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</si>
  <si>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</si>
  <si>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</si>
  <si>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</si>
  <si>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</si>
  <si>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</si>
  <si>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</si>
  <si>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</si>
  <si>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</si>
  <si>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</si>
  <si>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</si>
  <si>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</si>
  <si>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</si>
  <si>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</si>
  <si>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</si>
  <si>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</si>
  <si>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</si>
  <si>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</si>
  <si>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</si>
  <si>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</si>
  <si>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</si>
  <si>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</si>
  <si>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</si>
  <si>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</si>
  <si>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</si>
  <si>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</si>
  <si>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</si>
  <si>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</si>
  <si>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</si>
  <si>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</si>
  <si>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</si>
  <si>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</si>
  <si>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</si>
  <si>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</si>
  <si>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</si>
  <si>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</si>
  <si>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</si>
  <si>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</si>
  <si>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</si>
  <si>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</si>
  <si>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</si>
  <si>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</si>
  <si>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</si>
  <si>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</si>
  <si>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</si>
  <si>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</si>
  <si>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</si>
  <si>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</si>
  <si>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</si>
  <si>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</si>
  <si>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</si>
  <si>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</si>
  <si>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</si>
  <si>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</si>
  <si>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</si>
  <si>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</si>
  <si>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</si>
  <si>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</si>
  <si>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</si>
  <si>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</si>
  <si>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</si>
  <si>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</si>
  <si>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</si>
  <si>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</si>
  <si>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</si>
  <si>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</si>
  <si>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</si>
  <si>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</si>
  <si>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</si>
  <si>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</si>
  <si>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</si>
  <si>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</si>
  <si>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</si>
  <si>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</si>
  <si>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</si>
  <si>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</si>
  <si>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</si>
  <si>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</si>
  <si>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</si>
  <si>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</si>
  <si>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</si>
  <si>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</si>
  <si>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</si>
  <si>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</si>
  <si>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</si>
  <si>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</si>
  <si>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</si>
  <si>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</si>
  <si>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</si>
  <si>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</si>
  <si>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</si>
  <si>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</si>
  <si>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</si>
  <si>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</si>
  <si>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</si>
  <si>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</si>
  <si>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</si>
  <si>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</si>
  <si>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</si>
  <si>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</si>
  <si>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</si>
  <si>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</si>
  <si>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</si>
  <si>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</si>
  <si>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</si>
  <si>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</si>
  <si>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</si>
  <si>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</si>
  <si>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</si>
  <si>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</si>
  <si>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</si>
  <si>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</si>
  <si>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</si>
  <si>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</si>
  <si>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</si>
  <si>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</si>
  <si>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</si>
  <si>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</si>
  <si>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</si>
  <si>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</si>
  <si>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</si>
  <si>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</si>
  <si>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</si>
  <si>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</si>
  <si>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</si>
  <si>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</si>
  <si>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</si>
  <si>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</si>
  <si>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</si>
  <si>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</si>
  <si>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</si>
  <si>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</si>
  <si>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</si>
  <si>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</si>
  <si>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</si>
  <si>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</si>
  <si>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</si>
  <si>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</si>
  <si>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</si>
  <si>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</si>
  <si>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</si>
  <si>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</si>
  <si>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</si>
  <si>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</si>
  <si>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</si>
  <si>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</si>
  <si>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</si>
  <si>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</si>
  <si>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</si>
  <si>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</si>
  <si>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</si>
  <si>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</si>
  <si>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</si>
  <si>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</si>
  <si>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</si>
  <si>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</si>
  <si>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</si>
  <si>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</si>
  <si>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</si>
  <si>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</si>
  <si>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</si>
  <si>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</si>
  <si>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</si>
  <si>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</si>
  <si>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</si>
  <si>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</si>
  <si>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</si>
  <si>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</si>
  <si>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</si>
  <si>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</si>
  <si>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</si>
  <si>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</si>
  <si>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</si>
  <si>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</si>
  <si>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</si>
  <si>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</si>
  <si>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</si>
  <si>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</si>
  <si>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</si>
  <si>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</si>
  <si>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</si>
  <si>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</si>
  <si>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</si>
  <si>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</si>
  <si>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</si>
  <si>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</si>
  <si>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</si>
  <si>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</si>
  <si>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</si>
  <si>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</si>
  <si>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</si>
  <si>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</si>
  <si>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</si>
  <si>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</si>
  <si>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</si>
  <si>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</si>
  <si>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</si>
  <si>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</si>
  <si>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</si>
  <si>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</si>
  <si>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</si>
  <si>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</si>
  <si>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</si>
  <si>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</si>
  <si>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</si>
  <si>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</si>
  <si>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</si>
  <si>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</si>
  <si>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</si>
  <si>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</si>
  <si>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</si>
  <si>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</si>
  <si>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</si>
  <si>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</si>
  <si>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</si>
  <si>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</si>
  <si>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</si>
  <si>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</si>
  <si>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</si>
  <si>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</si>
  <si>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</si>
  <si>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</si>
  <si>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</si>
  <si>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</si>
  <si>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</si>
  <si>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</si>
  <si>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</si>
  <si>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</si>
  <si>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</si>
  <si>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</si>
  <si>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</si>
  <si>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</si>
  <si>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</si>
  <si>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</si>
  <si>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</si>
  <si>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</si>
  <si>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</si>
  <si>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</si>
  <si>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</si>
  <si>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</si>
  <si>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</si>
  <si>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</si>
  <si>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</si>
  <si>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</si>
  <si>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</si>
  <si>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</si>
  <si>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</si>
  <si>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</si>
  <si>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</si>
  <si>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</si>
  <si>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</si>
  <si>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</si>
  <si>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</si>
  <si>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</si>
  <si>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</si>
  <si>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</si>
  <si>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</si>
  <si>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</si>
  <si>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</si>
  <si>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</si>
  <si>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</si>
  <si>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</si>
  <si>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</si>
  <si>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</si>
  <si>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</si>
  <si>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</si>
  <si>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</si>
  <si>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</si>
  <si>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</si>
  <si>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</si>
  <si>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</si>
  <si>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</si>
  <si>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</si>
  <si>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</si>
  <si>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</si>
  <si>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</si>
  <si>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</si>
  <si>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</si>
  <si>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</si>
  <si>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</si>
  <si>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</si>
  <si>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</si>
  <si>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</si>
  <si>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</si>
  <si>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</si>
  <si>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</si>
  <si>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</si>
  <si>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</si>
  <si>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</si>
  <si>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</si>
  <si>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</si>
  <si>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</si>
  <si>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</si>
  <si>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</si>
  <si>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</si>
  <si>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</si>
  <si>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</si>
  <si>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</si>
  <si>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</si>
  <si>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</si>
  <si>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</si>
  <si>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</si>
  <si>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</si>
  <si>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</si>
  <si>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</si>
  <si>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</si>
  <si>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</si>
  <si>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</si>
  <si>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</si>
  <si>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</si>
  <si>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</si>
  <si>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</si>
  <si>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</si>
  <si>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</si>
  <si>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</si>
  <si>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</si>
  <si>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</si>
  <si>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</si>
  <si>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</si>
  <si>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</si>
  <si>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</si>
  <si>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</si>
  <si>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</si>
  <si>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</si>
  <si>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</si>
  <si>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</si>
  <si>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</si>
  <si>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</si>
  <si>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</si>
  <si>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</si>
  <si>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</si>
  <si>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</si>
  <si>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</si>
  <si>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</si>
  <si>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</si>
  <si>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</si>
  <si>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</si>
  <si>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</si>
  <si>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</si>
  <si>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</si>
  <si>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</si>
  <si>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</si>
  <si>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</si>
  <si>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</si>
  <si>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</si>
  <si>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</si>
  <si>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</si>
  <si>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</si>
  <si>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</si>
  <si>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</si>
  <si>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</si>
  <si>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</si>
  <si>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</si>
  <si>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</si>
  <si>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</si>
  <si>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</si>
  <si>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</si>
  <si>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</si>
  <si>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</si>
  <si>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</si>
  <si>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</si>
  <si>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</si>
  <si>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</si>
  <si>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</si>
  <si>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</si>
  <si>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</si>
  <si>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</si>
  <si>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</si>
  <si>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</si>
  <si>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</si>
  <si>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</si>
  <si>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</si>
  <si>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</si>
  <si>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</si>
  <si>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</si>
  <si>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</si>
  <si>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</si>
  <si>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</si>
  <si>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</si>
  <si>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</si>
  <si>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</si>
  <si>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</si>
  <si>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</si>
  <si>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</si>
  <si>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</si>
  <si>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</si>
  <si>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</si>
  <si>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</si>
  <si>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</si>
  <si>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</si>
  <si>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</si>
  <si>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</si>
  <si>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</si>
  <si>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</si>
  <si>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</si>
  <si>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</si>
  <si>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</si>
  <si>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</si>
  <si>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</si>
  <si>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</si>
  <si>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</si>
  <si>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</si>
  <si>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</si>
  <si>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</si>
  <si>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</si>
  <si>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</si>
  <si>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</si>
  <si>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</si>
  <si>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</si>
  <si>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</si>
  <si>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</si>
  <si>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</si>
  <si>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</si>
  <si>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</si>
  <si>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</si>
  <si>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</si>
  <si>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</si>
  <si>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</si>
  <si>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</si>
  <si>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</si>
  <si>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</si>
  <si>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</si>
  <si>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</si>
  <si>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</si>
  <si>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</si>
  <si>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</si>
  <si>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</si>
  <si>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</si>
  <si>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</si>
  <si>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</si>
  <si>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</si>
  <si>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</si>
  <si>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</si>
  <si>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</si>
  <si>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</si>
  <si>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</si>
  <si>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</si>
  <si>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</si>
  <si>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</si>
  <si>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</si>
  <si>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</si>
  <si>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</si>
  <si>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</si>
  <si>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</si>
  <si>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</si>
  <si>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</si>
  <si>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</si>
  <si>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</si>
  <si>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</si>
  <si>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</si>
  <si>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</si>
  <si>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</si>
  <si>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</si>
  <si>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</si>
  <si>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</si>
  <si>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</si>
  <si>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</si>
  <si>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</si>
  <si>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</si>
  <si>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</si>
  <si>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</si>
  <si>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</si>
  <si>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</si>
  <si>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</si>
  <si>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</si>
  <si>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</si>
  <si>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</si>
  <si>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</si>
  <si>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</si>
  <si>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</si>
  <si>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</si>
  <si>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</si>
  <si>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</si>
  <si>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</si>
  <si>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</si>
  <si>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</si>
  <si>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</si>
  <si>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</si>
  <si>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</si>
  <si>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</si>
  <si>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</si>
  <si>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</si>
  <si>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</si>
  <si>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</si>
  <si>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</si>
  <si>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</si>
  <si>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</si>
  <si>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</si>
  <si>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</si>
  <si>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</si>
  <si>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</si>
  <si>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</si>
  <si>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</si>
  <si>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</si>
  <si>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</si>
  <si>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</si>
  <si>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</si>
  <si>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</si>
  <si>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</si>
  <si>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</si>
  <si>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</si>
  <si>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</si>
  <si>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</si>
  <si>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</si>
  <si>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</si>
  <si>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</si>
  <si>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</si>
  <si>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</si>
  <si>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</si>
  <si>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</si>
  <si>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</si>
  <si>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</si>
  <si>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</si>
  <si>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</si>
  <si>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</si>
  <si>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</si>
  <si>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</si>
  <si>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</si>
  <si>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</si>
  <si>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</si>
  <si>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</si>
  <si>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</si>
  <si>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</si>
  <si>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</si>
  <si>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</si>
  <si>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</si>
  <si>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</si>
  <si>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</si>
  <si>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</si>
  <si>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</si>
  <si>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</si>
  <si>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</si>
  <si>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</si>
  <si>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</si>
  <si>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</si>
  <si>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</si>
  <si>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</si>
  <si>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</si>
  <si>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</si>
  <si>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</si>
  <si>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</si>
  <si>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</si>
  <si>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</si>
  <si>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</si>
  <si>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</si>
  <si>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</si>
  <si>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</si>
  <si>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</si>
  <si>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</si>
  <si>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</si>
  <si>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</si>
  <si>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</si>
  <si>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</si>
  <si>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</si>
  <si>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</si>
  <si>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</si>
  <si>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</si>
  <si>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</si>
  <si>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</si>
  <si>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</si>
  <si>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</si>
  <si>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</si>
  <si>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</si>
  <si>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</si>
  <si>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</si>
  <si>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</si>
  <si>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</si>
  <si>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</si>
  <si>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</si>
  <si>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</si>
  <si>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</si>
  <si>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</si>
  <si>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</si>
  <si>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</si>
  <si>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</si>
  <si>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</si>
  <si>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</si>
  <si>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</si>
  <si>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</si>
  <si>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</si>
  <si>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</si>
  <si>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</si>
  <si>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</si>
  <si>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</si>
  <si>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</si>
  <si>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</si>
  <si>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</si>
  <si>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</si>
  <si>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</si>
  <si>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</si>
  <si>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</si>
  <si>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</si>
  <si>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</si>
  <si>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</si>
  <si>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</si>
  <si>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</si>
  <si>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</si>
  <si>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</si>
  <si>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</si>
  <si>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</si>
  <si>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</si>
  <si>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</si>
  <si>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</si>
  <si>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</si>
  <si>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</si>
  <si>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</si>
  <si>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</si>
  <si>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</si>
  <si>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</si>
  <si>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</si>
  <si>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</si>
  <si>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</si>
  <si>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</si>
  <si>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</si>
  <si>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</si>
  <si>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</si>
  <si>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</si>
  <si>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</si>
  <si>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</si>
  <si>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</si>
  <si>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</si>
  <si>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</si>
  <si>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</si>
  <si>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</si>
  <si>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</si>
  <si>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</si>
  <si>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</si>
  <si>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</si>
  <si>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</si>
  <si>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</si>
  <si>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</si>
  <si>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</si>
  <si>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</si>
  <si>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</si>
  <si>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</si>
  <si>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</si>
  <si>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</si>
  <si>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</si>
  <si>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</si>
  <si>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</si>
  <si>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</si>
  <si>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</si>
  <si>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</si>
  <si>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</si>
  <si>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</si>
  <si>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</si>
  <si>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</si>
  <si>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</si>
  <si>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</si>
  <si>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</si>
  <si>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</si>
  <si>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</si>
  <si>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</si>
  <si>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</si>
  <si>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</si>
  <si>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</si>
  <si>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</si>
  <si>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</si>
  <si>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</si>
  <si>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</si>
  <si>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</si>
  <si>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</si>
  <si>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</si>
  <si>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</si>
  <si>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</si>
  <si>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</si>
  <si>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</si>
  <si>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</si>
  <si>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</si>
  <si>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</si>
  <si>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</si>
  <si>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</si>
  <si>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</si>
  <si>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</si>
  <si>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</si>
  <si>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</si>
  <si>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</si>
  <si>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</si>
  <si>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</si>
  <si>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</si>
  <si>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</si>
  <si>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</si>
  <si>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</si>
  <si>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</si>
  <si>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</si>
  <si>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</si>
  <si>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</si>
  <si>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</si>
  <si>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</si>
  <si>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</si>
  <si>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</si>
  <si>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</si>
  <si>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</si>
  <si>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</si>
  <si>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</si>
  <si>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</si>
  <si>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</si>
  <si>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</si>
  <si>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</si>
  <si>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</si>
  <si>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</si>
  <si>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</si>
  <si>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</si>
  <si>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</si>
  <si>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</si>
  <si>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</si>
  <si>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</si>
  <si>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</si>
  <si>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</si>
  <si>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</si>
  <si>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</si>
  <si>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</si>
  <si>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</si>
  <si>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</si>
  <si>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</si>
  <si>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</si>
  <si>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</si>
  <si>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</si>
  <si>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</si>
  <si>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</si>
  <si>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</si>
  <si>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</si>
  <si>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</si>
  <si>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</si>
  <si>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</si>
  <si>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</si>
  <si>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</si>
  <si>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</si>
  <si>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</si>
  <si>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</si>
  <si>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</si>
  <si>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</si>
  <si>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</si>
  <si>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</si>
  <si>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</si>
  <si>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</si>
  <si>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</si>
  <si>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</si>
  <si>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</si>
  <si>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</si>
  <si>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</si>
  <si>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</si>
  <si>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</si>
  <si>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</si>
  <si>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</si>
  <si>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</si>
  <si>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</si>
  <si>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</si>
  <si>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</si>
  <si>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</si>
  <si>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</si>
  <si>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</si>
  <si>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</si>
  <si>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</si>
  <si>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</si>
  <si>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</si>
  <si>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</si>
  <si>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</si>
  <si>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</si>
  <si>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</si>
  <si>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</si>
  <si>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</si>
  <si>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</si>
  <si>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</si>
  <si>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</si>
  <si>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</si>
  <si>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</si>
  <si>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</si>
  <si>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</si>
  <si>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</si>
  <si>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</si>
  <si>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</si>
  <si>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</si>
  <si>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</si>
  <si>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</si>
  <si>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</si>
  <si>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</si>
  <si>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</si>
  <si>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</si>
  <si>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</si>
  <si>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</si>
  <si>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</si>
  <si>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</si>
  <si>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</si>
  <si>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</si>
  <si>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</si>
  <si>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</si>
  <si>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</si>
  <si>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</si>
  <si>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</si>
  <si>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</si>
  <si>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</si>
  <si>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</si>
  <si>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</si>
  <si>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</si>
  <si>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</si>
  <si>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</si>
  <si>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</si>
  <si>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</si>
  <si>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</si>
  <si>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</si>
  <si>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</si>
  <si>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</si>
  <si>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</si>
  <si>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</si>
  <si>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</si>
  <si>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</si>
  <si>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</si>
  <si>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</si>
  <si>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</si>
  <si>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</si>
  <si>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</si>
  <si>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</si>
  <si>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</si>
  <si>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</si>
  <si>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</si>
  <si>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</si>
  <si>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</si>
  <si>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</si>
  <si>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</si>
  <si>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</si>
  <si>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</si>
  <si>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</si>
  <si>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</si>
  <si>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</si>
  <si>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</si>
  <si>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</si>
  <si>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</si>
  <si>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</si>
  <si>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</si>
  <si>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</si>
  <si>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</si>
  <si>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</si>
  <si>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</si>
  <si>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</si>
  <si>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</si>
  <si>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</si>
  <si>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</si>
  <si>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</si>
  <si>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</si>
  <si>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</si>
  <si>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</si>
  <si>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</si>
  <si>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</si>
  <si>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</si>
  <si>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</si>
  <si>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</si>
  <si>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</si>
  <si>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</si>
  <si>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</si>
  <si>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</si>
  <si>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</si>
  <si>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</si>
  <si>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</si>
  <si>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</si>
  <si>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</si>
  <si>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</si>
  <si>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</si>
  <si>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</si>
  <si>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</si>
  <si>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</si>
  <si>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</si>
  <si>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</si>
  <si>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</si>
  <si>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</si>
  <si>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</si>
  <si>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</si>
  <si>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</si>
  <si>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</si>
  <si>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</si>
  <si>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</si>
  <si>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</si>
  <si>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</si>
  <si>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</si>
  <si>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</si>
  <si>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</si>
  <si>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</si>
  <si>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</si>
  <si>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</si>
  <si>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</si>
  <si>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</si>
  <si>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</si>
  <si>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</si>
  <si>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</si>
  <si>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</si>
  <si>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</si>
  <si>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</si>
  <si>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</si>
  <si>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</si>
  <si>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</si>
  <si>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</si>
  <si>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</si>
  <si>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</si>
  <si>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</si>
  <si>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</si>
  <si>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</si>
  <si>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</si>
  <si>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</si>
  <si>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</si>
  <si>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</si>
  <si>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</si>
  <si>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</si>
  <si>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</si>
  <si>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</si>
  <si>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</si>
  <si>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</si>
  <si>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</si>
  <si>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</si>
  <si>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</si>
  <si>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</si>
  <si>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</si>
  <si>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</si>
  <si>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</si>
  <si>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</si>
  <si>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</si>
  <si>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</si>
  <si>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</si>
  <si>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</si>
  <si>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</si>
  <si>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</si>
  <si>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</si>
  <si>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</si>
  <si>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</si>
  <si>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</si>
  <si>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</si>
  <si>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</si>
  <si>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</si>
  <si>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</si>
  <si>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</si>
  <si>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</si>
  <si>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</si>
  <si>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</si>
  <si>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</si>
  <si>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</si>
  <si>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</si>
  <si>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</si>
  <si>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</si>
  <si>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</si>
  <si>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</si>
  <si>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</si>
  <si>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</si>
  <si>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</si>
  <si>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</si>
  <si>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</si>
  <si>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</si>
  <si>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</si>
  <si>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</si>
  <si>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</si>
  <si>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</si>
  <si>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</si>
  <si>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</si>
  <si>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</si>
  <si>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</si>
  <si>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</si>
  <si>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</si>
  <si>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</si>
  <si>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</si>
  <si>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</si>
  <si>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</si>
  <si>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</si>
  <si>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</si>
  <si>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</si>
  <si>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</si>
  <si>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</si>
  <si>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</si>
  <si>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</si>
  <si>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</si>
  <si>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</si>
  <si>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</si>
  <si>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</si>
  <si>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</si>
  <si>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</si>
  <si>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</si>
  <si>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</si>
  <si>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</si>
  <si>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</si>
  <si>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</si>
  <si>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</si>
  <si>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</si>
  <si>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</si>
  <si>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</si>
  <si>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</si>
  <si>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</si>
  <si>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</si>
  <si>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</si>
  <si>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</si>
  <si>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</si>
  <si>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</si>
  <si>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</si>
  <si>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</si>
  <si>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</si>
  <si>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</si>
  <si>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</si>
  <si>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</si>
  <si>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</si>
  <si>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</si>
  <si>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</si>
  <si>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</si>
  <si>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</si>
  <si>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</si>
  <si>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</si>
  <si>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</si>
  <si>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</si>
  <si>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</si>
  <si>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</si>
  <si>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</si>
  <si>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</si>
  <si>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</si>
  <si>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</si>
  <si>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</si>
  <si>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</si>
  <si>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</si>
  <si>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</si>
  <si>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</si>
  <si>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</si>
  <si>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</si>
  <si>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</si>
  <si>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</si>
  <si>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</si>
  <si>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</si>
  <si>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</si>
  <si>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</si>
  <si>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</si>
  <si>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</si>
  <si>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</si>
  <si>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</si>
  <si>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</si>
  <si>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</si>
  <si>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</si>
  <si>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</si>
  <si>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</si>
  <si>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</si>
  <si>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</si>
  <si>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</si>
  <si>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</si>
  <si>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</si>
  <si>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</si>
  <si>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</si>
  <si>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</si>
  <si>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</si>
  <si>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</si>
  <si>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</si>
  <si>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</si>
  <si>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</si>
  <si>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</si>
  <si>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</si>
  <si>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</si>
  <si>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</si>
  <si>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</si>
  <si>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</si>
  <si>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</si>
  <si>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</si>
  <si>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</si>
  <si>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</si>
  <si>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</si>
  <si>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</si>
  <si>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</si>
  <si>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</si>
  <si>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</si>
  <si>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</si>
  <si>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</si>
  <si>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</si>
  <si>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</si>
  <si>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</si>
  <si>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</si>
  <si>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</si>
  <si>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</si>
  <si>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</si>
  <si>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</si>
  <si>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</si>
  <si>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</si>
  <si>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</si>
  <si>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</si>
  <si>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</si>
  <si>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</si>
  <si>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</si>
  <si>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</si>
  <si>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</si>
  <si>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</si>
  <si>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</si>
  <si>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</si>
  <si>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</si>
  <si>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</si>
  <si>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</si>
  <si>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</si>
  <si>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</si>
  <si>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</si>
  <si>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</si>
  <si>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</si>
  <si>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</si>
  <si>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</si>
  <si>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</si>
  <si>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</si>
  <si>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</si>
  <si>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</si>
  <si>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</si>
  <si>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</si>
  <si>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</si>
  <si>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</si>
  <si>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</si>
  <si>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</si>
  <si>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</si>
  <si>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</si>
  <si>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</si>
  <si>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</si>
  <si>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</si>
  <si>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</si>
  <si>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</si>
  <si>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</si>
  <si>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</si>
  <si>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</si>
  <si>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</si>
  <si>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</si>
  <si>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</si>
  <si>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</si>
  <si>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</si>
  <si>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</si>
  <si>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</si>
  <si>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</si>
  <si>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</si>
  <si>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</si>
  <si>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</si>
  <si>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</si>
  <si>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</si>
  <si>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</si>
  <si>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</si>
  <si>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</si>
  <si>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</si>
  <si>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</si>
  <si>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</si>
  <si>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</si>
  <si>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</si>
  <si>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</si>
  <si>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</si>
  <si>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</si>
  <si>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</si>
  <si>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</si>
  <si>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</si>
  <si>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</si>
  <si>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</si>
  <si>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</si>
  <si>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</si>
  <si>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</si>
  <si>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</si>
  <si>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</si>
  <si>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</si>
  <si>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</si>
  <si>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</si>
  <si>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</si>
  <si>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</si>
  <si>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</si>
  <si>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</si>
  <si>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</si>
  <si>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</si>
  <si>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</si>
  <si>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</si>
  <si>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</si>
  <si>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</si>
  <si>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</si>
  <si>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</si>
  <si>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</si>
  <si>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</si>
  <si>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</si>
  <si>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</si>
  <si>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</si>
  <si>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</si>
  <si>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</si>
  <si>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</si>
  <si>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</si>
  <si>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</si>
  <si>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</si>
  <si>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</si>
  <si>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</si>
  <si>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</si>
  <si>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</si>
  <si>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</si>
  <si>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</si>
  <si>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</si>
  <si>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</si>
  <si>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</si>
  <si>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</si>
  <si>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</si>
  <si>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</si>
  <si>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</si>
  <si>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</si>
  <si>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</si>
  <si>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</si>
  <si>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</si>
  <si>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</si>
  <si>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</si>
  <si>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</si>
  <si>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</si>
  <si>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</si>
  <si>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</si>
  <si>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</si>
  <si>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</si>
  <si>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</si>
  <si>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</si>
  <si>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</si>
  <si>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</si>
  <si>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</si>
  <si>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</si>
  <si>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</si>
  <si>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</si>
  <si>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</si>
  <si>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</si>
  <si>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</si>
  <si>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</si>
  <si>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</si>
  <si>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</si>
  <si>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</si>
  <si>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</si>
  <si>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</si>
  <si>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</si>
  <si>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</si>
  <si>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</si>
  <si>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</si>
  <si>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</si>
  <si>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</si>
  <si>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</si>
  <si>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</si>
  <si>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</si>
  <si>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</si>
  <si>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</si>
  <si>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</si>
  <si>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</si>
  <si>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</si>
  <si>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</si>
  <si>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</si>
  <si>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</si>
  <si>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</si>
  <si>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</si>
  <si>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</si>
  <si>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</si>
  <si>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</si>
  <si>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</si>
  <si>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</si>
  <si>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</si>
  <si>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</si>
  <si>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</si>
  <si>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</si>
  <si>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</si>
  <si>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</si>
  <si>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</si>
  <si>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</si>
  <si>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</si>
  <si>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</si>
  <si>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</si>
  <si>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</si>
  <si>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</si>
  <si>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</si>
  <si>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</si>
  <si>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</si>
  <si>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</si>
  <si>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</si>
  <si>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</si>
  <si>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</si>
  <si>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</si>
  <si>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</si>
  <si>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</si>
  <si>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</si>
  <si>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</si>
  <si>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</si>
  <si>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</si>
  <si>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</si>
  <si>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</si>
  <si>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</si>
  <si>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</si>
  <si>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</si>
  <si>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</si>
  <si>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</si>
  <si>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</si>
  <si>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</si>
  <si>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</si>
  <si>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</si>
  <si>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</si>
  <si>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</si>
  <si>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</si>
  <si>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</si>
  <si>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</si>
  <si>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</si>
  <si>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</si>
  <si>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</si>
  <si>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</si>
  <si>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</si>
  <si>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</si>
  <si>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</si>
  <si>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</si>
  <si>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</si>
  <si>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</si>
  <si>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</si>
  <si>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</si>
  <si>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</si>
  <si>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</si>
  <si>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</si>
  <si>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</si>
  <si>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</si>
  <si>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</si>
  <si>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</si>
  <si>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</si>
  <si>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</si>
  <si>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</si>
  <si>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</si>
  <si>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</si>
  <si>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</si>
  <si>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</si>
  <si>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</si>
  <si>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</si>
  <si>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</si>
  <si>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</si>
  <si>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</si>
  <si>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</si>
  <si>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</si>
  <si>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</si>
  <si>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</si>
  <si>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</si>
  <si>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</si>
  <si>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</si>
  <si>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</si>
  <si>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</si>
  <si>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</si>
  <si>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</si>
  <si>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</si>
  <si>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</si>
  <si>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</si>
  <si>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</si>
  <si>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</si>
  <si>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</si>
  <si>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</si>
  <si>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</si>
  <si>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</si>
  <si>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</si>
  <si>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</si>
  <si>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</si>
  <si>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</si>
  <si>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</si>
  <si>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</si>
  <si>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</si>
  <si>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</si>
  <si>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</si>
  <si>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</si>
  <si>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</si>
  <si>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</si>
  <si>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</si>
  <si>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</si>
  <si>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</si>
  <si>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</si>
  <si>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</si>
  <si>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</si>
  <si>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</si>
  <si>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</si>
  <si>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</si>
  <si>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</si>
  <si>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</si>
  <si>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</si>
  <si>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</si>
  <si>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</si>
  <si>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</si>
  <si>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</si>
  <si>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</si>
  <si>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</si>
  <si>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</si>
  <si>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</si>
  <si>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</si>
  <si>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</si>
  <si>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</si>
  <si>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</si>
  <si>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</si>
  <si>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</si>
  <si>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</si>
  <si>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</si>
  <si>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</si>
  <si>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</si>
  <si>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</si>
  <si>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</si>
  <si>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</si>
  <si>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</si>
  <si>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</si>
  <si>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</si>
  <si>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</si>
  <si>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</si>
  <si>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</si>
  <si>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</si>
  <si>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</si>
  <si>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</si>
  <si>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</si>
  <si>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</si>
  <si>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</si>
  <si>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</si>
  <si>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</si>
  <si>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</si>
  <si>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</si>
  <si>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</si>
  <si>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</si>
  <si>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</si>
  <si>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</si>
  <si>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</si>
  <si>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</si>
  <si>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</si>
  <si>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</si>
  <si>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</si>
  <si>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</si>
  <si>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</si>
  <si>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</si>
  <si>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</si>
  <si>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</si>
  <si>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</si>
  <si>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</si>
  <si>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</si>
  <si>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</si>
  <si>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</si>
  <si>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</si>
  <si>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</si>
  <si>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</si>
  <si>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</si>
  <si>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</si>
  <si>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</si>
  <si>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</si>
  <si>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</si>
  <si>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</si>
  <si>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</si>
  <si>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</si>
  <si>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</si>
  <si>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</si>
  <si>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</si>
  <si>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</si>
  <si>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</si>
  <si>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</si>
  <si>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</si>
  <si>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</si>
  <si>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</si>
  <si>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</si>
  <si>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</si>
  <si>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</si>
  <si>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</si>
  <si>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</si>
  <si>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</si>
  <si>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</si>
  <si>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</si>
  <si>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</si>
  <si>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</si>
  <si>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</si>
  <si>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</si>
  <si>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</si>
  <si>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</si>
  <si>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</si>
  <si>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</si>
  <si>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</si>
  <si>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</si>
  <si>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</si>
  <si>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</si>
  <si>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</si>
  <si>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</si>
  <si>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</si>
  <si>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</si>
  <si>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</si>
  <si>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</si>
  <si>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</si>
  <si>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</si>
  <si>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</si>
  <si>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</si>
  <si>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</si>
  <si>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</si>
  <si>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</si>
  <si>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</si>
  <si>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</si>
  <si>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</si>
  <si>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</si>
  <si>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</si>
  <si>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</si>
  <si>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</si>
  <si>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</si>
  <si>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</si>
  <si>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</si>
  <si>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</si>
  <si>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</si>
  <si>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</si>
  <si>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</si>
  <si>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</si>
  <si>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</si>
  <si>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</si>
  <si>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</si>
  <si>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</si>
  <si>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</si>
  <si>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</si>
  <si>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</si>
  <si>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</si>
  <si>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</si>
  <si>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</si>
  <si>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</si>
  <si>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</si>
  <si>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</si>
  <si>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</si>
  <si>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</si>
  <si>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</si>
  <si>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</si>
  <si>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</si>
  <si>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</si>
  <si>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</si>
  <si>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</si>
  <si>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</si>
  <si>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</si>
  <si>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</si>
  <si>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</si>
  <si>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</si>
  <si>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</si>
  <si>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</si>
  <si>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</si>
  <si>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</si>
  <si>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</si>
  <si>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</si>
  <si>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</si>
  <si>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</si>
  <si>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</si>
  <si>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</si>
  <si>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</si>
  <si>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</si>
  <si>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</si>
  <si>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</si>
  <si>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</si>
  <si>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</si>
  <si>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</si>
  <si>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</si>
  <si>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</si>
  <si>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</si>
  <si>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</si>
  <si>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</si>
  <si>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</si>
  <si>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</si>
  <si>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</si>
  <si>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</si>
  <si>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</si>
  <si>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</si>
  <si>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</si>
  <si>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</si>
  <si>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</si>
  <si>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</si>
  <si>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</si>
  <si>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</si>
  <si>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</si>
  <si>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</si>
  <si>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</si>
  <si>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</si>
  <si>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</si>
  <si>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</si>
  <si>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</si>
  <si>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</si>
  <si>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</si>
  <si>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</si>
  <si>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</si>
  <si>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</si>
  <si>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</si>
  <si>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</si>
  <si>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</si>
  <si>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</si>
  <si>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</si>
  <si>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</si>
  <si>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</si>
  <si>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</si>
  <si>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</si>
  <si>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</si>
  <si>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</si>
  <si>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</si>
  <si>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</si>
  <si>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</si>
  <si>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</si>
  <si>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</si>
  <si>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</si>
  <si>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</si>
  <si>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</si>
  <si>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</si>
  <si>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</si>
  <si>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</si>
  <si>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</si>
  <si>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</si>
  <si>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</si>
  <si>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</si>
  <si>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</si>
  <si>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</si>
  <si>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</si>
  <si>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</si>
  <si>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</si>
  <si>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</si>
  <si>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</si>
  <si>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</si>
  <si>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</si>
  <si>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</si>
  <si>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</si>
  <si>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</si>
  <si>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</si>
  <si>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</si>
  <si>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</si>
  <si>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</si>
  <si>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</si>
  <si>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</si>
  <si>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</si>
  <si>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</si>
  <si>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</si>
  <si>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</si>
  <si>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</si>
  <si>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</si>
  <si>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</si>
  <si>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</si>
  <si>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</si>
  <si>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</si>
  <si>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</si>
  <si>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</si>
  <si>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</si>
  <si>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</si>
  <si>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</si>
  <si>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</si>
  <si>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</si>
  <si>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</si>
  <si>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</si>
  <si>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</si>
  <si>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</si>
  <si>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</si>
  <si>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</si>
  <si>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</si>
  <si>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</si>
  <si>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</si>
  <si>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</si>
  <si>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</si>
  <si>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</si>
  <si>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</si>
  <si>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</si>
  <si>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</si>
  <si>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</si>
  <si>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</si>
  <si>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</si>
  <si>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</si>
  <si>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</si>
  <si>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</si>
  <si>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</si>
  <si>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</si>
  <si>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</si>
  <si>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</si>
  <si>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</si>
  <si>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</si>
  <si>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</si>
  <si>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</si>
  <si>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</si>
  <si>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</si>
  <si>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</si>
  <si>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</si>
  <si>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</si>
  <si>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</si>
  <si>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</si>
  <si>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</si>
  <si>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</si>
  <si>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</si>
  <si>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</si>
  <si>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</si>
  <si>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</si>
  <si>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</si>
  <si>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</si>
  <si>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</si>
  <si>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</si>
  <si>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</si>
  <si>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</si>
  <si>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</si>
  <si>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</si>
  <si>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</si>
  <si>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</si>
  <si>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</si>
  <si>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</si>
  <si>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</si>
  <si>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</si>
  <si>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</si>
  <si>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</si>
  <si>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</si>
  <si>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</si>
  <si>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</si>
  <si>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</si>
  <si>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</si>
  <si>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</si>
  <si>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</si>
  <si>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</si>
  <si>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</si>
  <si>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</si>
  <si>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</si>
  <si>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</si>
  <si>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</si>
  <si>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</si>
  <si>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</si>
  <si>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</si>
  <si>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</si>
  <si>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</si>
  <si>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</si>
  <si>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</si>
  <si>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</si>
  <si>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</si>
  <si>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</si>
  <si>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</si>
  <si>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</si>
  <si>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</si>
  <si>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</si>
  <si>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</si>
  <si>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</si>
  <si>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</si>
  <si>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</si>
  <si>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</si>
  <si>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</si>
  <si>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</si>
  <si>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</si>
  <si>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</si>
  <si>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</si>
  <si>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</si>
  <si>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</si>
  <si>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</si>
  <si>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</si>
  <si>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</si>
  <si>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</si>
  <si>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</si>
  <si>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</si>
  <si>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</si>
  <si>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</si>
  <si>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</si>
  <si>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</si>
  <si>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</si>
  <si>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</si>
  <si>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</si>
  <si>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</si>
  <si>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</si>
  <si>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</si>
  <si>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</si>
  <si>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</si>
  <si>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</si>
  <si>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</si>
  <si>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</si>
  <si>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</si>
  <si>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</si>
  <si>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</si>
  <si>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</si>
  <si>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</si>
  <si>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</si>
  <si>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</si>
  <si>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</si>
  <si>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</si>
  <si>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</si>
  <si>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</si>
  <si>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</si>
  <si>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</si>
  <si>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</si>
  <si>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</si>
  <si>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</si>
  <si>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</si>
  <si>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</si>
  <si>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</si>
  <si>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</si>
  <si>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</si>
  <si>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</si>
  <si>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</si>
  <si>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</si>
  <si>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</si>
  <si>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</si>
  <si>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</si>
  <si>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</si>
  <si>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</si>
  <si>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</si>
  <si>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</si>
  <si>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</si>
  <si>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</si>
  <si>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</si>
  <si>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</si>
  <si>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</si>
  <si>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</si>
  <si>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</si>
  <si>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</si>
  <si>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</si>
  <si>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</si>
  <si>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</si>
  <si>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</si>
  <si>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</si>
  <si>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</si>
  <si>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</si>
  <si>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</si>
  <si>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</si>
  <si>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</si>
  <si>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</si>
  <si>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</si>
  <si>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</si>
  <si>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</si>
  <si>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</si>
  <si>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</si>
  <si>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</si>
  <si>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</si>
  <si>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</si>
  <si>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</si>
  <si>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</si>
  <si>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</si>
  <si>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</si>
  <si>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</si>
  <si>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</si>
  <si>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</si>
  <si>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</si>
  <si>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</si>
  <si>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</si>
  <si>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</si>
  <si>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</si>
  <si>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</si>
  <si>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</si>
  <si>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</si>
  <si>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</si>
  <si>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</si>
  <si>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</si>
  <si>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</si>
  <si>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</si>
  <si>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</si>
  <si>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</si>
  <si>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</si>
  <si>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</si>
  <si>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</si>
  <si>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</si>
  <si>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</si>
  <si>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</si>
  <si>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</si>
  <si>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</si>
  <si>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</si>
  <si>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</si>
  <si>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</si>
  <si>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</si>
  <si>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</si>
  <si>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</si>
  <si>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</si>
  <si>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</si>
  <si>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</si>
  <si>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</si>
  <si>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</si>
  <si>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</si>
  <si>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</si>
  <si>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</si>
  <si>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</si>
  <si>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</si>
  <si>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</si>
  <si>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</si>
  <si>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</si>
  <si>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</si>
  <si>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</si>
  <si>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</si>
  <si>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</si>
  <si>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</si>
  <si>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</si>
  <si>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</si>
  <si>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</si>
  <si>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</si>
  <si>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</si>
  <si>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</si>
  <si>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</si>
  <si>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</si>
  <si>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</si>
  <si>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</si>
  <si>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</si>
  <si>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</si>
  <si>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</si>
  <si>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</si>
  <si>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</si>
  <si>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</si>
  <si>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</si>
  <si>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</si>
  <si>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</si>
  <si>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</si>
  <si>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</si>
  <si>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</si>
  <si>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</si>
  <si>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</si>
  <si>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</si>
  <si>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</si>
  <si>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</si>
  <si>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</si>
  <si>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</si>
  <si>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</si>
  <si>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</si>
  <si>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</si>
  <si>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</si>
  <si>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</si>
  <si>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</si>
  <si>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</si>
  <si>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</si>
  <si>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</si>
  <si>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</si>
  <si>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</si>
  <si>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</si>
  <si>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</si>
  <si>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</si>
  <si>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</si>
  <si>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</si>
  <si>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</si>
  <si>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</si>
  <si>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</si>
  <si>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</si>
  <si>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</si>
  <si>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</si>
  <si>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</si>
  <si>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</si>
  <si>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</si>
  <si>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</si>
  <si>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</si>
  <si>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</si>
  <si>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</si>
  <si>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</si>
  <si>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</si>
  <si>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</si>
  <si>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</si>
  <si>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</si>
  <si>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</si>
  <si>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</si>
  <si>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</si>
  <si>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</si>
  <si>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</si>
  <si>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</si>
  <si>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</si>
  <si>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</si>
  <si>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</si>
  <si>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</si>
  <si>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</si>
  <si>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</si>
  <si>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</si>
  <si>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</si>
  <si>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</si>
  <si>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</si>
  <si>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</si>
  <si>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</si>
  <si>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</si>
  <si>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</si>
  <si>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</si>
  <si>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</si>
  <si>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</si>
  <si>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</si>
  <si>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</si>
  <si>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</si>
  <si>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</si>
  <si>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</si>
  <si>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</si>
  <si>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</si>
  <si>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</si>
  <si>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</si>
  <si>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</si>
  <si>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</si>
  <si>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</si>
  <si>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</si>
  <si>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</si>
  <si>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</si>
  <si>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</si>
  <si>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</si>
  <si>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</si>
  <si>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</si>
  <si>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</si>
  <si>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</si>
  <si>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</si>
  <si>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</si>
  <si>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</si>
  <si>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</si>
  <si>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</si>
  <si>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</si>
  <si>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</si>
  <si>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</si>
  <si>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</si>
  <si>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</si>
  <si>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</si>
  <si>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</si>
  <si>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</si>
  <si>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</si>
  <si>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</si>
  <si>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</si>
  <si>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</si>
  <si>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</si>
  <si>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</si>
  <si>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</si>
  <si>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</si>
  <si>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</si>
  <si>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</si>
  <si>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</si>
  <si>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</si>
  <si>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</si>
  <si>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</si>
  <si>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</si>
  <si>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</si>
  <si>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</si>
  <si>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</si>
  <si>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</si>
  <si>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</si>
  <si>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</si>
  <si>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</si>
  <si>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</si>
  <si>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</si>
  <si>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</si>
  <si>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</si>
  <si>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</si>
  <si>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</si>
  <si>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</si>
  <si>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</si>
  <si>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</si>
  <si>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</si>
  <si>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</si>
  <si>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</si>
  <si>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</si>
  <si>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</si>
  <si>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</si>
  <si>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</si>
  <si>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</si>
  <si>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</si>
  <si>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</si>
  <si>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</si>
  <si>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</si>
  <si>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</si>
  <si>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</si>
  <si>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</si>
  <si>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</si>
  <si>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</si>
  <si>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</si>
  <si>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</si>
  <si>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</si>
  <si>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</si>
  <si>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</si>
  <si>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</si>
  <si>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</si>
  <si>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</si>
  <si>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</si>
  <si>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</si>
  <si>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</si>
  <si>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</si>
  <si>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</si>
  <si>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</si>
  <si>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</si>
  <si>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</si>
  <si>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</si>
  <si>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</si>
  <si>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</si>
  <si>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</si>
  <si>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</si>
  <si>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</si>
  <si>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</si>
  <si>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</si>
  <si>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</si>
  <si>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</si>
  <si>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</si>
  <si>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</si>
  <si>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</si>
  <si>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</si>
  <si>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</si>
  <si>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</si>
  <si>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</si>
  <si>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</si>
  <si>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</si>
  <si>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</si>
  <si>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</si>
  <si>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</si>
  <si>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</si>
  <si>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</si>
  <si>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</si>
  <si>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</si>
  <si>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</si>
  <si>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</si>
  <si>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</si>
  <si>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</si>
  <si>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</si>
  <si>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</si>
  <si>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</si>
  <si>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</si>
  <si>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</si>
  <si>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</si>
  <si>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</si>
  <si>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</si>
  <si>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</si>
  <si>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</si>
  <si>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</si>
  <si>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</si>
  <si>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</si>
  <si>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</si>
  <si>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</si>
  <si>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</si>
  <si>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</si>
  <si>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</si>
  <si>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</si>
  <si>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</si>
  <si>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</si>
  <si>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</si>
  <si>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</si>
  <si>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</si>
  <si>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</si>
  <si>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</si>
  <si>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</si>
  <si>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</si>
  <si>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</si>
  <si>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</si>
  <si>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</si>
  <si>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</si>
  <si>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</si>
  <si>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</si>
  <si>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</si>
  <si>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</si>
  <si>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</si>
  <si>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</si>
  <si>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</si>
  <si>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</si>
  <si>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</si>
  <si>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</si>
  <si>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</si>
  <si>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</si>
  <si>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</si>
  <si>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</si>
  <si>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</si>
  <si>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</si>
  <si>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</si>
  <si>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</si>
  <si>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</si>
  <si>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</si>
  <si>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</si>
  <si>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</si>
  <si>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</si>
  <si>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</si>
  <si>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</si>
  <si>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</si>
  <si>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</si>
  <si>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</si>
  <si>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</si>
  <si>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</si>
  <si>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</si>
  <si>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</si>
  <si>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</si>
  <si>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</si>
  <si>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</si>
  <si>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</si>
  <si>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</si>
  <si>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</si>
  <si>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</si>
  <si>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</si>
  <si>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</si>
  <si>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</si>
  <si>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</si>
  <si>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</si>
  <si>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</si>
  <si>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</si>
  <si>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</si>
  <si>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</si>
  <si>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</si>
  <si>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</si>
  <si>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</si>
  <si>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</si>
  <si>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</si>
  <si>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</si>
  <si>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</si>
  <si>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</si>
  <si>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</si>
  <si>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</si>
  <si>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</si>
  <si>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</si>
  <si>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</si>
  <si>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</si>
  <si>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</si>
  <si>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</si>
  <si>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</si>
  <si>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</si>
  <si>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</si>
  <si>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</si>
  <si>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</si>
  <si>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</si>
  <si>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</si>
  <si>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</si>
  <si>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</si>
  <si>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</si>
  <si>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</si>
  <si>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</si>
  <si>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</si>
  <si>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</si>
  <si>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</si>
  <si>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</si>
  <si>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</si>
  <si>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</si>
  <si>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</si>
  <si>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</si>
  <si>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</si>
  <si>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</si>
  <si>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</si>
  <si>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</si>
  <si>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</si>
  <si>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</si>
  <si>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</si>
  <si>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</si>
  <si>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</si>
  <si>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</si>
  <si>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</si>
  <si>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</si>
  <si>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</si>
  <si>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</si>
  <si>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</si>
  <si>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</si>
  <si>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</si>
  <si>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</si>
  <si>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</si>
  <si>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</si>
  <si>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</si>
  <si>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</si>
  <si>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</si>
  <si>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</si>
  <si>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</si>
  <si>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</si>
  <si>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</si>
  <si>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</si>
  <si>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</si>
  <si>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</si>
  <si>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</si>
  <si>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</si>
  <si>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</si>
  <si>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</si>
  <si>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</si>
  <si>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</si>
  <si>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</si>
  <si>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</si>
  <si>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</si>
  <si>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</si>
  <si>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</si>
  <si>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</si>
  <si>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</si>
  <si>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</si>
  <si>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</si>
  <si>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</si>
  <si>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</si>
  <si>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</si>
  <si>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</si>
  <si>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</si>
  <si>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</si>
  <si>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</si>
  <si>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</si>
  <si>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</si>
  <si>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</si>
  <si>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</si>
  <si>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</si>
  <si>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</si>
  <si>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</si>
  <si>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</si>
  <si>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</si>
  <si>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</si>
  <si>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</si>
  <si>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</si>
  <si>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</si>
  <si>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</si>
  <si>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</si>
  <si>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</si>
  <si>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</si>
  <si>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</si>
  <si>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</si>
  <si>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</si>
  <si>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</si>
  <si>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</si>
  <si>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</si>
  <si>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</si>
  <si>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</si>
  <si>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</si>
  <si>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</si>
  <si>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</si>
  <si>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</si>
  <si>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</si>
  <si>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</si>
  <si>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</si>
  <si>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</si>
  <si>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</si>
  <si>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</si>
  <si>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</si>
  <si>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</si>
  <si>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</si>
  <si>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</si>
  <si>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</si>
  <si>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</si>
  <si>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</si>
  <si>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</si>
  <si>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</si>
  <si>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</si>
  <si>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</si>
  <si>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</si>
  <si>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</si>
  <si>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</si>
  <si>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</si>
  <si>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</si>
  <si>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</si>
  <si>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</si>
  <si>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</si>
  <si>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</si>
  <si>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</si>
  <si>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</si>
  <si>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</si>
  <si>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</si>
  <si>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</si>
  <si>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</si>
  <si>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</si>
  <si>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</si>
  <si>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</si>
  <si>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</si>
  <si>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</si>
  <si>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</si>
  <si>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</si>
  <si>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</si>
  <si>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</si>
  <si>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</si>
  <si>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</si>
  <si>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</si>
  <si>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</si>
  <si>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</si>
  <si>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</si>
  <si>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</si>
  <si>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</si>
  <si>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</si>
  <si>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</si>
  <si>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</si>
  <si>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</si>
  <si>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</si>
  <si>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</si>
  <si>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</si>
  <si>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</si>
  <si>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</si>
  <si>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</si>
  <si>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</si>
  <si>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</si>
  <si>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</si>
  <si>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</si>
  <si>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</si>
  <si>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</si>
  <si>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</si>
  <si>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</si>
  <si>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</si>
  <si>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</si>
  <si>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</si>
  <si>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</si>
  <si>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</si>
  <si>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</si>
  <si>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</si>
  <si>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</si>
  <si>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</si>
  <si>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</si>
  <si>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</si>
  <si>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</si>
  <si>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</si>
  <si>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</si>
  <si>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</si>
  <si>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</si>
  <si>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</si>
  <si>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</si>
  <si>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</si>
  <si>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</si>
  <si>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</si>
  <si>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</si>
  <si>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</si>
  <si>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</si>
  <si>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</si>
  <si>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</si>
  <si>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</si>
  <si>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</si>
  <si>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</si>
  <si>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</si>
  <si>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</si>
  <si>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</si>
  <si>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</si>
  <si>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</si>
  <si>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</si>
  <si>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</si>
  <si>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</si>
  <si>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</si>
  <si>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</si>
  <si>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</si>
  <si>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</si>
  <si>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</si>
  <si>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</si>
  <si>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</si>
  <si>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</si>
  <si>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</si>
  <si>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</si>
  <si>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</si>
  <si>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</si>
  <si>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</si>
  <si>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</si>
  <si>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</si>
  <si>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</si>
  <si>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</si>
  <si>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</si>
  <si>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</si>
  <si>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</si>
  <si>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</si>
  <si>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</si>
  <si>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</si>
  <si>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</si>
  <si>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</si>
  <si>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</si>
  <si>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</si>
  <si>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</si>
  <si>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</si>
  <si>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</si>
  <si>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</si>
  <si>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</si>
  <si>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</si>
  <si>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</si>
  <si>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</si>
  <si>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</si>
  <si>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</si>
  <si>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</si>
  <si>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</si>
  <si>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</si>
  <si>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</si>
  <si>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</si>
  <si>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</si>
  <si>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</si>
  <si>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</si>
  <si>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</si>
  <si>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</si>
  <si>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</si>
  <si>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</si>
  <si>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</si>
  <si>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</si>
  <si>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</si>
  <si>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</si>
  <si>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</si>
  <si>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</si>
  <si>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</si>
  <si>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</si>
  <si>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</si>
  <si>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</si>
  <si>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</si>
  <si>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</si>
  <si>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</si>
  <si>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</si>
  <si>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</si>
  <si>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</si>
  <si>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</si>
  <si>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</si>
  <si>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</si>
  <si>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</si>
  <si>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</si>
  <si>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</si>
  <si>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</si>
  <si>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</si>
  <si>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</si>
  <si>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</si>
  <si>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</si>
  <si>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</si>
  <si>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</si>
  <si>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</si>
  <si>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</si>
  <si>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</si>
  <si>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</si>
  <si>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</si>
  <si>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</si>
  <si>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</si>
  <si>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</si>
  <si>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</si>
  <si>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</si>
  <si>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</si>
  <si>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</si>
  <si>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</si>
  <si>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</si>
  <si>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</si>
  <si>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</si>
  <si>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</si>
  <si>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</si>
  <si>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</si>
  <si>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</si>
  <si>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</si>
  <si>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</si>
  <si>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</si>
  <si>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</si>
  <si>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</si>
  <si>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</si>
  <si>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</si>
  <si>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</si>
  <si>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</si>
  <si>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</si>
  <si>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</si>
  <si>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</si>
  <si>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</si>
  <si>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</si>
  <si>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</si>
  <si>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</si>
  <si>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</si>
  <si>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</si>
  <si>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</si>
  <si>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</si>
  <si>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</si>
  <si>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</si>
  <si>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</si>
  <si>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</si>
  <si>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</si>
  <si>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</si>
  <si>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</si>
  <si>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</si>
  <si>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</si>
  <si>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</si>
  <si>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</si>
  <si>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</si>
  <si>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</si>
  <si>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</si>
  <si>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</si>
  <si>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</si>
  <si>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</si>
  <si>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</si>
  <si>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</si>
  <si>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</si>
  <si>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</si>
  <si>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</si>
  <si>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</si>
  <si>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</si>
  <si>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</si>
  <si>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</si>
  <si>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</si>
  <si>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</si>
  <si>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</si>
  <si>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</si>
  <si>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</si>
  <si>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</si>
  <si>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</si>
  <si>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</si>
  <si>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</si>
  <si>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</si>
  <si>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</si>
  <si>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</si>
  <si>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</si>
  <si>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</si>
  <si>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</si>
  <si>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</si>
  <si>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</si>
  <si>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</si>
  <si>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</si>
  <si>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</si>
  <si>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</si>
  <si>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</si>
  <si>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</si>
  <si>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</si>
  <si>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</si>
  <si>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</si>
  <si>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</si>
  <si>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</si>
  <si>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</si>
  <si>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</si>
  <si>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</si>
  <si>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</si>
  <si>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</si>
  <si>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</si>
  <si>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</si>
  <si>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</si>
  <si>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</si>
  <si>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</si>
  <si>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</si>
  <si>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</si>
  <si>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</si>
  <si>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</si>
  <si>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</si>
  <si>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</si>
  <si>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</si>
  <si>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</si>
  <si>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</si>
  <si>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</si>
  <si>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</si>
  <si>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</si>
  <si>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</si>
  <si>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</si>
  <si>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</si>
  <si>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</si>
  <si>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</si>
  <si>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</si>
  <si>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</si>
  <si>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</si>
  <si>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</si>
  <si>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</si>
  <si>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</si>
  <si>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</si>
  <si>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</si>
  <si>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</si>
  <si>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</si>
  <si>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</si>
  <si>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</si>
  <si>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</si>
  <si>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</si>
  <si>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</si>
  <si>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</si>
  <si>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</si>
  <si>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</si>
  <si>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</si>
  <si>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</si>
  <si>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</si>
  <si>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</si>
  <si>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</si>
  <si>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</si>
  <si>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</si>
  <si>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</si>
  <si>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</si>
  <si>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</si>
  <si>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</si>
  <si>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</si>
  <si>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</si>
  <si>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</si>
  <si>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</si>
  <si>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</si>
  <si>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</si>
  <si>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</si>
  <si>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</si>
  <si>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</si>
  <si>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</si>
  <si>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</si>
  <si>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</si>
  <si>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</si>
  <si>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</si>
  <si>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</si>
  <si>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</si>
  <si>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</si>
  <si>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</si>
  <si>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</si>
  <si>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</si>
  <si>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</si>
  <si>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</si>
  <si>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</si>
  <si>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</si>
  <si>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</si>
  <si>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</si>
  <si>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</si>
  <si>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</si>
  <si>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</si>
  <si>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</si>
  <si>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</si>
  <si>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</si>
  <si>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</si>
  <si>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</si>
  <si>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</si>
  <si>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</si>
  <si>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</si>
  <si>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</si>
  <si>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</si>
  <si>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</si>
  <si>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</si>
  <si>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</si>
  <si>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</si>
  <si>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</si>
  <si>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</si>
  <si>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</si>
  <si>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</si>
  <si>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</si>
  <si>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</si>
  <si>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</si>
  <si>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</si>
  <si>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</si>
  <si>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</si>
  <si>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</si>
  <si>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</si>
  <si>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</si>
  <si>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</si>
  <si>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</si>
  <si>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</si>
  <si>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</si>
  <si>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</si>
  <si>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</si>
  <si>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</si>
  <si>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</si>
  <si>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</si>
  <si>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</si>
  <si>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</si>
  <si>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</si>
  <si>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</si>
  <si>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</si>
  <si>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</si>
  <si>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</si>
  <si>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</si>
  <si>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</si>
  <si>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</si>
  <si>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</si>
  <si>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</si>
  <si>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</si>
  <si>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</si>
  <si>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</si>
  <si>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</si>
  <si>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</si>
  <si>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</si>
  <si>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</si>
  <si>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</si>
  <si>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</si>
  <si>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</si>
  <si>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</si>
  <si>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</si>
  <si>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</si>
  <si>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</si>
  <si>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</si>
  <si>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</si>
  <si>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</si>
  <si>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</si>
  <si>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</si>
  <si>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</si>
  <si>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</si>
  <si>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</si>
  <si>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</si>
  <si>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</si>
  <si>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</si>
  <si>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</si>
  <si>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</si>
  <si>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</si>
  <si>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</si>
  <si>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</si>
  <si>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</si>
  <si>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</si>
  <si>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</si>
  <si>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</si>
  <si>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</si>
  <si>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</si>
  <si>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</si>
  <si>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</si>
  <si>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</si>
  <si>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</si>
  <si>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</si>
  <si>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</si>
  <si>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</si>
  <si>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</si>
  <si>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</si>
  <si>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</si>
  <si>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</si>
  <si>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</si>
  <si>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</si>
  <si>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</si>
  <si>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</si>
  <si>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</si>
  <si>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</si>
  <si>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</si>
  <si>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</si>
  <si>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</si>
  <si>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</si>
  <si>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</si>
  <si>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</si>
  <si>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</si>
  <si>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</si>
  <si>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</si>
  <si>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</si>
  <si>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</si>
  <si>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</si>
  <si>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</si>
  <si>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</si>
  <si>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</si>
  <si>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</si>
  <si>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</si>
  <si>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</si>
  <si>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</si>
  <si>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</si>
  <si>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</si>
  <si>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</si>
  <si>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</si>
  <si>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</si>
  <si>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</si>
  <si>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</si>
  <si>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</si>
  <si>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</si>
  <si>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</si>
  <si>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</si>
  <si>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</si>
  <si>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</si>
  <si>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</si>
  <si>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</si>
  <si>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</si>
  <si>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</si>
  <si>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</si>
  <si>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</si>
  <si>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</si>
  <si>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</si>
  <si>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</si>
  <si>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</si>
  <si>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</si>
  <si>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</si>
  <si>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</si>
  <si>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</si>
  <si>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</si>
  <si>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</si>
  <si>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</si>
  <si>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</si>
  <si>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</si>
  <si>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</si>
  <si>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</si>
  <si>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</si>
  <si>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</si>
  <si>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</si>
  <si>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</si>
  <si>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</si>
  <si>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</si>
  <si>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</si>
  <si>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</si>
  <si>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</si>
  <si>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</si>
  <si>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</si>
  <si>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</si>
  <si>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</si>
  <si>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</si>
  <si>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</si>
  <si>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</si>
  <si>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</si>
  <si>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</si>
  <si>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</si>
  <si>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</si>
  <si>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</si>
  <si>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</si>
  <si>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</si>
  <si>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</si>
  <si>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</si>
  <si>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</si>
  <si>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</si>
  <si>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</si>
  <si>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</si>
  <si>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</si>
  <si>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</si>
  <si>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</si>
  <si>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</si>
  <si>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</si>
  <si>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</si>
  <si>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</si>
  <si>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</si>
  <si>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</si>
  <si>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</si>
  <si>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</si>
  <si>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</si>
  <si>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</si>
  <si>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</si>
  <si>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</si>
  <si>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</si>
  <si>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</si>
  <si>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</si>
  <si>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</si>
  <si>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</si>
  <si>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</si>
  <si>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</si>
  <si>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</si>
  <si>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</si>
  <si>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</si>
  <si>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</si>
  <si>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</si>
  <si>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</si>
  <si>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</si>
  <si>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</si>
  <si>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</si>
  <si>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</si>
  <si>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</si>
  <si>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</si>
  <si>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</si>
  <si>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</si>
  <si>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</si>
  <si>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</si>
  <si>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</si>
  <si>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</si>
  <si>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</si>
  <si>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</si>
  <si>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</si>
  <si>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</si>
  <si>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</si>
  <si>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</si>
  <si>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</si>
  <si>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</si>
  <si>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</si>
  <si>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</si>
  <si>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</si>
  <si>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</si>
  <si>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</si>
  <si>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</si>
  <si>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</si>
  <si>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</si>
  <si>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</si>
  <si>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</si>
  <si>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</si>
  <si>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</si>
  <si>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</si>
  <si>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</si>
  <si>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</si>
  <si>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</si>
  <si>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</si>
  <si>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</si>
  <si>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</si>
  <si>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</si>
  <si>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</si>
  <si>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</si>
  <si>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</si>
  <si>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</si>
  <si>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</si>
  <si>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</si>
  <si>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</si>
  <si>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</si>
  <si>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</si>
  <si>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</si>
  <si>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</si>
  <si>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</si>
  <si>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</si>
  <si>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</si>
  <si>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</si>
  <si>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</si>
  <si>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</si>
  <si>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</si>
  <si>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</si>
  <si>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</si>
  <si>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</si>
  <si>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</si>
  <si>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</si>
  <si>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</si>
  <si>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</si>
  <si>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</si>
  <si>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</si>
  <si>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</si>
  <si>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</si>
  <si>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</si>
  <si>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</si>
  <si>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</si>
  <si>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</si>
  <si>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</si>
  <si>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</si>
  <si>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</si>
  <si>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</si>
  <si>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</si>
  <si>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</si>
  <si>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</si>
  <si>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</si>
  <si>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</si>
  <si>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</si>
  <si>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</si>
  <si>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</si>
  <si>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</si>
  <si>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</si>
  <si>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</si>
  <si>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</si>
  <si>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</si>
  <si>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</si>
  <si>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</si>
  <si>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</si>
  <si>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</si>
  <si>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</si>
  <si>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</si>
  <si>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</si>
  <si>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</si>
  <si>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</si>
  <si>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</si>
  <si>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</si>
  <si>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</si>
  <si>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</si>
  <si>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</si>
  <si>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</si>
  <si>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</si>
  <si>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</si>
  <si>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</si>
  <si>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</si>
  <si>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</si>
  <si>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</si>
  <si>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</si>
  <si>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</si>
  <si>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</si>
  <si>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</si>
  <si>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</si>
  <si>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</si>
  <si>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</si>
  <si>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</si>
  <si>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</si>
  <si>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</si>
  <si>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</si>
  <si>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</si>
  <si>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</si>
  <si>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</si>
  <si>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</si>
  <si>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</si>
  <si>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</si>
  <si>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</si>
  <si>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</si>
  <si>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</si>
  <si>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</si>
  <si>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</si>
  <si>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</si>
  <si>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</si>
  <si>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</si>
  <si>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</si>
  <si>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</si>
  <si>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</si>
  <si>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</si>
  <si>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</si>
  <si>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</si>
  <si>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</si>
  <si>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</si>
  <si>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</si>
  <si>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</si>
  <si>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</si>
  <si>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</si>
  <si>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</si>
  <si>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</si>
  <si>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</si>
  <si>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</si>
  <si>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</si>
  <si>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</si>
  <si>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</si>
  <si>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</si>
  <si>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</si>
  <si>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</si>
  <si>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</si>
  <si>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</si>
  <si>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</si>
  <si>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</si>
  <si>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</si>
  <si>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</si>
  <si>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</si>
  <si>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</si>
  <si>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</si>
  <si>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</si>
  <si>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</si>
  <si>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</si>
  <si>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</si>
  <si>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</si>
  <si>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</si>
  <si>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</si>
  <si>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</si>
  <si>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</si>
  <si>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</si>
  <si>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</si>
  <si>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</si>
  <si>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</si>
  <si>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</si>
  <si>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</si>
  <si>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</si>
  <si>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</si>
  <si>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</si>
  <si>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</si>
  <si>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</si>
  <si>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</si>
  <si>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</si>
  <si>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</si>
  <si>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</si>
  <si>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</si>
  <si>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</si>
  <si>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</si>
  <si>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</si>
  <si>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</si>
  <si>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</si>
  <si>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</si>
  <si>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</si>
  <si>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</si>
  <si>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</si>
  <si>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</si>
  <si>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</si>
  <si>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</si>
  <si>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</si>
  <si>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</si>
  <si>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</si>
  <si>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</si>
  <si>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</si>
  <si>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</si>
  <si>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</si>
  <si>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</si>
  <si>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</si>
  <si>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</si>
  <si>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</si>
  <si>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</si>
  <si>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</si>
  <si>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</si>
  <si>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</si>
  <si>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</si>
  <si>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</si>
  <si>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</si>
  <si>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</si>
  <si>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</si>
  <si>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</si>
  <si>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</si>
  <si>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</si>
  <si>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</si>
  <si>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</si>
  <si>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</si>
  <si>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</si>
  <si>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</si>
  <si>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</si>
  <si>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</si>
  <si>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</si>
  <si>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</si>
  <si>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</si>
  <si>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</si>
  <si>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</si>
  <si>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</si>
  <si>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</si>
  <si>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</si>
  <si>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</si>
  <si>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</si>
  <si>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</si>
  <si>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</si>
  <si>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</si>
  <si>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</si>
  <si>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</si>
  <si>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</si>
  <si>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</si>
  <si>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</si>
  <si>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</si>
  <si>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</si>
  <si>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</si>
  <si>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</si>
  <si>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</si>
  <si>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</si>
  <si>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</si>
  <si>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</si>
  <si>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</si>
  <si>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</si>
  <si>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</si>
  <si>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</si>
  <si>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</si>
  <si>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</si>
  <si>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</si>
  <si>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</si>
  <si>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</si>
  <si>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</si>
  <si>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</si>
  <si>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</si>
  <si>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</si>
  <si>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</si>
  <si>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</si>
  <si>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</si>
  <si>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</si>
  <si>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</si>
  <si>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</si>
  <si>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</si>
  <si>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</si>
  <si>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</si>
  <si>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</si>
  <si>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</si>
  <si>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</si>
  <si>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</si>
  <si>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</si>
  <si>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</si>
  <si>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</si>
  <si>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</si>
  <si>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</si>
  <si>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</si>
  <si>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</si>
  <si>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</si>
  <si>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</si>
  <si>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</si>
  <si>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</si>
  <si>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</si>
  <si>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</si>
  <si>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</si>
  <si>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</si>
  <si>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</si>
  <si>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</si>
  <si>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</si>
  <si>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</si>
  <si>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</si>
  <si>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</si>
  <si>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</si>
  <si>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</si>
  <si>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</si>
  <si>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</si>
  <si>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</si>
  <si>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</si>
  <si>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</si>
  <si>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</si>
  <si>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</si>
  <si>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</si>
  <si>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</si>
  <si>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</si>
  <si>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</si>
  <si>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</si>
  <si>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</si>
  <si>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</si>
  <si>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</si>
  <si>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</si>
  <si>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</si>
  <si>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</si>
  <si>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</si>
  <si>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</si>
  <si>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</si>
  <si>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</si>
  <si>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</si>
  <si>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</si>
  <si>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</si>
  <si>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</si>
  <si>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</si>
  <si>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</si>
  <si>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</si>
  <si>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</si>
  <si>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</si>
  <si>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</si>
  <si>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</si>
  <si>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</si>
  <si>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</si>
  <si>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</si>
  <si>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</si>
  <si>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</si>
  <si>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</si>
  <si>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</si>
  <si>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</si>
  <si>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</si>
  <si>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</si>
  <si>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</si>
  <si>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</si>
  <si>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</si>
  <si>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</si>
  <si>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</si>
  <si>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</si>
  <si>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</si>
  <si>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</si>
  <si>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</si>
  <si>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</si>
  <si>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</si>
  <si>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</si>
  <si>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</si>
  <si>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</si>
  <si>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</si>
  <si>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</si>
  <si>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</si>
  <si>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</si>
  <si>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</si>
  <si>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</si>
  <si>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</si>
  <si>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</si>
  <si>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</si>
  <si>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</si>
  <si>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</si>
  <si>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</si>
  <si>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</si>
  <si>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</si>
  <si>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</si>
  <si>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</si>
  <si>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</si>
  <si>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</si>
  <si>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</si>
  <si>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</si>
  <si>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</si>
  <si>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</si>
  <si>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</si>
  <si>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</si>
  <si>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</si>
  <si>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</si>
  <si>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</si>
  <si>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</si>
  <si>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</si>
  <si>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</si>
  <si>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</si>
  <si>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</si>
  <si>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</si>
  <si>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</si>
  <si>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</si>
  <si>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</si>
  <si>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</si>
  <si>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</si>
  <si>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</si>
  <si>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</si>
  <si>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</si>
  <si>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</si>
  <si>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</si>
  <si>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</si>
  <si>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</si>
  <si>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</si>
  <si>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</si>
  <si>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</si>
  <si>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</si>
  <si>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</si>
  <si>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</si>
  <si>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</si>
  <si>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</si>
  <si>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</si>
  <si>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</si>
  <si>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</si>
  <si>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</si>
  <si>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</si>
  <si>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</si>
  <si>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</si>
  <si>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</si>
  <si>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</si>
  <si>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</si>
  <si>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</si>
  <si>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</si>
  <si>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</si>
  <si>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</si>
  <si>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</si>
  <si>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</si>
  <si>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</si>
  <si>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</si>
  <si>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</si>
  <si>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</si>
  <si>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</si>
  <si>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</si>
  <si>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</si>
  <si>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</si>
  <si>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</si>
  <si>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</si>
  <si>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</si>
  <si>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</si>
  <si>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</si>
  <si>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</si>
  <si>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</si>
  <si>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</si>
  <si>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</si>
  <si>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</si>
  <si>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</si>
  <si>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</si>
  <si>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</si>
  <si>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</si>
  <si>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</si>
  <si>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</si>
  <si>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</si>
  <si>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</si>
  <si>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</si>
  <si>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</si>
  <si>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</si>
  <si>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</si>
  <si>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</si>
  <si>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</si>
  <si>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</si>
  <si>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</si>
  <si>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</si>
  <si>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</si>
  <si>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</si>
  <si>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</si>
  <si>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</si>
  <si>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</si>
  <si>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</si>
  <si>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</si>
  <si>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</si>
  <si>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</si>
  <si>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</si>
  <si>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</si>
  <si>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</si>
  <si>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</si>
  <si>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</si>
  <si>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</si>
  <si>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</si>
  <si>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</si>
  <si>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</si>
  <si>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</si>
  <si>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</si>
  <si>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</si>
  <si>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</si>
  <si>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</si>
  <si>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</si>
  <si>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</si>
  <si>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</si>
  <si>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</si>
  <si>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</si>
  <si>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</si>
  <si>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</si>
  <si>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</si>
  <si>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</si>
  <si>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</si>
  <si>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</si>
  <si>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</si>
  <si>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</si>
  <si>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</si>
  <si>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</si>
  <si>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</si>
  <si>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</si>
  <si>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</si>
  <si>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</si>
  <si>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</si>
  <si>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</si>
  <si>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</si>
  <si>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</si>
  <si>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</si>
  <si>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</si>
  <si>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</si>
  <si>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</si>
  <si>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</si>
  <si>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</si>
  <si>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</si>
  <si>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</si>
  <si>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</si>
  <si>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</si>
  <si>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</si>
  <si>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</si>
  <si>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</si>
  <si>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</si>
  <si>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</si>
  <si>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</si>
  <si>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</si>
  <si>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</si>
  <si>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</si>
  <si>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</si>
  <si>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</si>
  <si>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</si>
  <si>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</si>
  <si>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</si>
  <si>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</si>
  <si>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</si>
  <si>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</si>
  <si>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</si>
  <si>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</si>
  <si>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</si>
  <si>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</si>
  <si>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</si>
  <si>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</si>
  <si>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</si>
  <si>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</si>
  <si>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</si>
  <si>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</si>
  <si>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</si>
  <si>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</si>
  <si>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</si>
  <si>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</si>
  <si>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</si>
  <si>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</si>
  <si>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</si>
  <si>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</si>
  <si>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</si>
  <si>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</si>
  <si>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</si>
  <si>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</si>
  <si>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</si>
  <si>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</si>
  <si>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</si>
  <si>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</si>
  <si>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</si>
  <si>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</si>
  <si>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</si>
  <si>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</si>
  <si>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</si>
  <si>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</si>
  <si>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</si>
  <si>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</si>
  <si>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</si>
  <si>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</si>
  <si>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</si>
  <si>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</si>
  <si>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</si>
  <si>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</si>
  <si>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</si>
  <si>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</si>
  <si>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</si>
  <si>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</si>
  <si>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</si>
  <si>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</si>
  <si>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</si>
  <si>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</si>
  <si>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</si>
  <si>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</si>
  <si>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</si>
  <si>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</si>
  <si>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</si>
  <si>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</si>
  <si>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</si>
  <si>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</si>
  <si>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</si>
  <si>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</si>
  <si>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</si>
  <si>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</si>
  <si>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</si>
  <si>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</si>
  <si>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</si>
  <si>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</si>
  <si>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</si>
  <si>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</si>
  <si>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</si>
  <si>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</si>
  <si>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</si>
  <si>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</si>
  <si>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</si>
  <si>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</si>
  <si>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</si>
  <si>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</si>
  <si>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</si>
  <si>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</si>
  <si>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</si>
  <si>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</si>
  <si>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</si>
  <si>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</si>
  <si>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</si>
  <si>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</si>
  <si>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</si>
  <si>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</si>
  <si>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</si>
  <si>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</si>
  <si>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</si>
  <si>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</si>
  <si>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</si>
  <si>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</si>
  <si>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</si>
  <si>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</si>
  <si>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</si>
  <si>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</si>
  <si>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</si>
  <si>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</si>
  <si>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</si>
  <si>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</si>
  <si>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</si>
  <si>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</si>
  <si>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</si>
  <si>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</si>
  <si>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</si>
  <si>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</si>
  <si>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</si>
  <si>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</si>
  <si>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</si>
  <si>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</si>
  <si>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</si>
  <si>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</si>
  <si>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</si>
  <si>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</si>
  <si>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</si>
  <si>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</si>
  <si>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</si>
  <si>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</si>
  <si>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</si>
  <si>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</si>
  <si>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</si>
  <si>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</si>
  <si>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</si>
  <si>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</si>
  <si>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</si>
  <si>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</si>
  <si>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</si>
  <si>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</si>
  <si>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</si>
  <si>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</si>
  <si>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</si>
  <si>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</si>
  <si>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</si>
  <si>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</si>
  <si>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</si>
  <si>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</si>
  <si>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</si>
  <si>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</si>
  <si>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</si>
  <si>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</si>
  <si>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</si>
  <si>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</si>
  <si>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</si>
  <si>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</si>
  <si>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</si>
  <si>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</si>
  <si>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</si>
  <si>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</si>
  <si>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</si>
  <si>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</si>
  <si>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</si>
  <si>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</si>
  <si>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</si>
  <si>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</si>
  <si>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</si>
  <si>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</si>
  <si>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</si>
  <si>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</si>
  <si>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</si>
  <si>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</si>
  <si>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</si>
  <si>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</si>
  <si>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</si>
  <si>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</si>
  <si>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</si>
  <si>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</si>
  <si>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</si>
  <si>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</si>
  <si>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</si>
  <si>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</si>
  <si>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</si>
  <si>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</si>
  <si>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</si>
  <si>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</si>
  <si>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</si>
  <si>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</si>
  <si>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</si>
  <si>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</si>
  <si>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</si>
  <si>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</si>
  <si>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</si>
  <si>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</si>
  <si>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</si>
  <si>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</si>
  <si>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</si>
  <si>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</si>
  <si>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</si>
  <si>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</si>
  <si>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</si>
  <si>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</si>
  <si>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</si>
  <si>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</si>
  <si>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</si>
  <si>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</si>
  <si>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</si>
  <si>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</si>
  <si>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</si>
  <si>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</si>
  <si>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</si>
  <si>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</si>
  <si>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</si>
  <si>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</si>
  <si>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</si>
  <si>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</si>
  <si>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</si>
  <si>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</si>
  <si>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</si>
  <si>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</si>
  <si>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</si>
  <si>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</si>
  <si>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</si>
  <si>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</si>
  <si>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</si>
  <si>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</si>
  <si>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</si>
  <si>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</si>
  <si>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</si>
  <si>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</si>
  <si>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</si>
  <si>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</si>
  <si>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</si>
  <si>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</si>
  <si>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</si>
  <si>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</si>
  <si>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</si>
  <si>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</si>
  <si>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</si>
  <si>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</si>
  <si>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</si>
  <si>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</si>
  <si>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</si>
  <si>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</si>
  <si>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</si>
  <si>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</si>
  <si>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</si>
  <si>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</si>
  <si>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</si>
  <si>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</si>
  <si>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</si>
  <si>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</si>
  <si>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</si>
  <si>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</si>
  <si>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</si>
  <si>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</si>
  <si>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</si>
  <si>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</si>
  <si>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</si>
  <si>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</si>
  <si>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</si>
  <si>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</si>
  <si>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</si>
  <si>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</si>
  <si>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</si>
  <si>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</si>
  <si>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</si>
  <si>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</si>
  <si>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</si>
  <si>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</si>
  <si>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</si>
  <si>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</si>
  <si>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</si>
  <si>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</si>
  <si>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</si>
  <si>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</si>
  <si>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</si>
  <si>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</si>
  <si>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</si>
  <si>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</si>
  <si>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</si>
  <si>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</si>
  <si>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</si>
  <si>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</si>
  <si>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</si>
  <si>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</si>
  <si>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</si>
  <si>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</si>
  <si>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</si>
  <si>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</si>
  <si>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</si>
  <si>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</si>
  <si>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</si>
  <si>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</si>
  <si>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</si>
  <si>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</si>
  <si>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</si>
  <si>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</si>
  <si>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</si>
  <si>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</si>
  <si>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</si>
  <si>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</si>
  <si>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</si>
  <si>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</si>
  <si>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</si>
  <si>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</si>
  <si>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</si>
  <si>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</si>
  <si>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</si>
  <si>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</si>
  <si>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</si>
  <si>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</si>
  <si>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</si>
  <si>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</si>
  <si>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</si>
  <si>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</si>
  <si>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</si>
  <si>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</si>
  <si>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</si>
  <si>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</si>
  <si>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</si>
  <si>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</si>
  <si>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</si>
  <si>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</si>
  <si>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</si>
  <si>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</si>
  <si>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</si>
  <si>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</si>
  <si>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</si>
  <si>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</si>
  <si>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</si>
  <si>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</si>
  <si>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</si>
  <si>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</si>
  <si>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</si>
  <si>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</si>
  <si>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</si>
  <si>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</si>
  <si>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</si>
  <si>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</si>
  <si>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</si>
  <si>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</si>
  <si>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</si>
  <si>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</si>
  <si>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</si>
  <si>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</si>
  <si>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</si>
  <si>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</si>
  <si>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</si>
  <si>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</si>
  <si>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</si>
  <si>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</si>
  <si>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</si>
  <si>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</si>
  <si>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</si>
  <si>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</si>
  <si>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</si>
  <si>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</si>
  <si>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</si>
  <si>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</si>
  <si>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</si>
  <si>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</si>
  <si>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</si>
  <si>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</si>
  <si>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</si>
  <si>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</si>
  <si>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</si>
  <si>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</si>
  <si>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</si>
  <si>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</si>
  <si>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</si>
  <si>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</si>
  <si>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</si>
  <si>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</si>
  <si>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</si>
  <si>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</si>
  <si>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</si>
  <si>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</si>
  <si>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</si>
  <si>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</si>
  <si>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</si>
  <si>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</si>
  <si>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</si>
  <si>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</si>
  <si>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</si>
  <si>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</si>
  <si>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</si>
  <si>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</si>
  <si>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</si>
  <si>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</si>
  <si>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</si>
  <si>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</si>
  <si>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</si>
  <si>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</si>
  <si>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</si>
  <si>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</si>
  <si>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</si>
  <si>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</si>
  <si>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</si>
  <si>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</si>
  <si>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</si>
  <si>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</si>
  <si>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</si>
  <si>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</si>
  <si>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</si>
  <si>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</si>
  <si>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</si>
  <si>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</si>
  <si>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</si>
  <si>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</si>
  <si>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</si>
  <si>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</si>
  <si>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</si>
  <si>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</si>
  <si>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</si>
  <si>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</si>
  <si>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</si>
  <si>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</si>
  <si>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</si>
  <si>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</si>
  <si>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</si>
  <si>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</si>
  <si>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</si>
  <si>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</si>
  <si>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</si>
  <si>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</si>
  <si>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</si>
  <si>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</si>
  <si>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</si>
  <si>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</si>
  <si>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</si>
  <si>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</si>
  <si>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</si>
  <si>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</si>
  <si>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</si>
  <si>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</si>
  <si>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</si>
  <si>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</si>
  <si>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</si>
  <si>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</si>
  <si>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</si>
  <si>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</si>
  <si>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</si>
  <si>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</si>
  <si>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</si>
  <si>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</si>
  <si>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</si>
  <si>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</si>
  <si>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</si>
  <si>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</si>
  <si>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</si>
  <si>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</si>
  <si>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</si>
  <si>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</si>
  <si>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</si>
  <si>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</si>
  <si>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</si>
  <si>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</si>
  <si>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</si>
  <si>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</si>
  <si>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</si>
  <si>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</si>
  <si>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</si>
  <si>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</si>
  <si>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</si>
  <si>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</si>
  <si>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</si>
  <si>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</si>
  <si>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</si>
  <si>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</si>
  <si>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</si>
  <si>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</si>
  <si>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</si>
  <si>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</si>
  <si>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</si>
  <si>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</si>
  <si>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</si>
  <si>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</si>
  <si>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</si>
  <si>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</si>
  <si>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</si>
  <si>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</si>
  <si>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</si>
  <si>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</si>
  <si>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</si>
  <si>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</si>
  <si>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</si>
  <si>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</si>
  <si>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</si>
  <si>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</si>
  <si>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</si>
  <si>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</si>
  <si>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</si>
  <si>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</si>
  <si>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</si>
  <si>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</si>
  <si>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</si>
  <si>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</si>
  <si>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</si>
  <si>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</si>
  <si>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</si>
  <si>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</si>
  <si>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</si>
  <si>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</si>
  <si>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</si>
  <si>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</si>
  <si>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</si>
  <si>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</si>
  <si>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</si>
  <si>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</si>
  <si>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</si>
  <si>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</si>
  <si>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</si>
  <si>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</si>
  <si>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</si>
  <si>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</si>
  <si>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</si>
  <si>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</si>
  <si>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</si>
  <si>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</si>
  <si>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</si>
  <si>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</si>
  <si>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</si>
  <si>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</si>
  <si>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</si>
  <si>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</si>
  <si>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</si>
  <si>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</si>
  <si>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</si>
  <si>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</si>
  <si>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</si>
  <si>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</si>
  <si>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</si>
  <si>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</si>
  <si>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</si>
  <si>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</si>
  <si>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</si>
  <si>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</si>
  <si>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</si>
  <si>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</si>
  <si>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</si>
  <si>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</si>
  <si>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</si>
  <si>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</si>
  <si>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</si>
  <si>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</si>
  <si>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</si>
  <si>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</si>
  <si>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</si>
  <si>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</si>
  <si>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</si>
  <si>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</si>
  <si>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</si>
  <si>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</si>
  <si>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</si>
  <si>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</si>
  <si>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</si>
  <si>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</si>
  <si>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</si>
  <si>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</si>
  <si>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</si>
  <si>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</si>
  <si>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</si>
  <si>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</si>
  <si>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</si>
  <si>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</si>
  <si>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</si>
  <si>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</si>
  <si>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</si>
  <si>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</si>
  <si>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</si>
  <si>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</si>
  <si>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</si>
  <si>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</si>
  <si>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</si>
  <si>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</si>
  <si>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</si>
  <si>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</si>
  <si>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</si>
  <si>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</si>
  <si>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</si>
  <si>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</si>
  <si>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</si>
  <si>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</si>
  <si>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</si>
  <si>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</si>
  <si>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</si>
  <si>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</si>
  <si>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</si>
  <si>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</si>
  <si>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</si>
  <si>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</si>
  <si>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</si>
  <si>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</si>
  <si>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</si>
  <si>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</si>
  <si>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</si>
  <si>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</si>
  <si>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</si>
  <si>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</si>
  <si>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</si>
  <si>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</si>
  <si>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</si>
  <si>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</si>
  <si>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</si>
  <si>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</si>
  <si>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</si>
  <si>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</si>
  <si>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</si>
  <si>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</si>
  <si>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</si>
  <si>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</si>
  <si>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</si>
  <si>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</si>
  <si>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</si>
  <si>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</si>
  <si>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</si>
  <si>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</si>
  <si>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</si>
  <si>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</si>
  <si>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</si>
  <si>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</si>
  <si>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</si>
  <si>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</si>
  <si>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</si>
  <si>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</si>
  <si>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</si>
  <si>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</si>
  <si>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</si>
  <si>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</si>
  <si>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</si>
  <si>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</si>
  <si>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</si>
  <si>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</si>
  <si>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</si>
  <si>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</si>
  <si>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</si>
  <si>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</si>
  <si>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</si>
  <si>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</si>
  <si>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</si>
  <si>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</si>
  <si>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</si>
  <si>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</si>
  <si>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</si>
  <si>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</si>
  <si>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</si>
  <si>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</si>
  <si>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</si>
  <si>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</si>
  <si>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</si>
  <si>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</si>
  <si>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</si>
  <si>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</si>
  <si>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</si>
  <si>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</si>
  <si>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</si>
  <si>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</si>
  <si>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</si>
  <si>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</si>
  <si>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</si>
  <si>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</si>
  <si>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</si>
  <si>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</si>
  <si>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</si>
  <si>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</si>
  <si>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</si>
  <si>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</si>
  <si>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</si>
  <si>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</si>
  <si>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</si>
  <si>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</si>
  <si>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</si>
  <si>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</si>
  <si>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</si>
  <si>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</si>
  <si>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</si>
  <si>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</si>
  <si>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</si>
  <si>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</si>
  <si>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</si>
  <si>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</si>
  <si>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</si>
  <si>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</si>
  <si>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</si>
  <si>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</si>
  <si>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</si>
  <si>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</si>
  <si>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</si>
  <si>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</si>
  <si>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</si>
  <si>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</si>
  <si>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</si>
  <si>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</si>
  <si>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</si>
  <si>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</si>
  <si>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</si>
  <si>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</si>
  <si>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</si>
  <si>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</si>
  <si>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</si>
  <si>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</si>
  <si>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</si>
  <si>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</si>
  <si>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</si>
  <si>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</si>
  <si>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</si>
  <si>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</si>
  <si>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</si>
  <si>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</si>
  <si>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</si>
  <si>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</si>
  <si>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</si>
  <si>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</si>
  <si>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</si>
  <si>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</si>
  <si>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</si>
  <si>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</si>
  <si>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</si>
  <si>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</si>
  <si>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</si>
  <si>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</si>
  <si>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</si>
  <si>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</si>
  <si>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</si>
  <si>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</si>
  <si>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</si>
  <si>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</si>
  <si>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</si>
  <si>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</si>
  <si>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</si>
  <si>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</si>
  <si>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</si>
  <si>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</si>
  <si>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</si>
  <si>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</si>
  <si>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</si>
  <si>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</si>
  <si>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</si>
  <si>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</si>
  <si>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</si>
  <si>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</si>
  <si>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</si>
  <si>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</si>
  <si>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</si>
  <si>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</si>
  <si>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</si>
  <si>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</si>
  <si>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</si>
  <si>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</si>
  <si>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</si>
  <si>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</si>
  <si>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</si>
  <si>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</si>
  <si>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</si>
  <si>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</si>
  <si>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</si>
  <si>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</si>
  <si>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</si>
  <si>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</si>
  <si>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</si>
  <si>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</si>
  <si>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</si>
  <si>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</si>
  <si>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</si>
  <si>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</si>
  <si>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</si>
  <si>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</si>
  <si>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</si>
  <si>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</si>
  <si>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</si>
  <si>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</si>
  <si>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</si>
  <si>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</si>
  <si>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</si>
  <si>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</si>
  <si>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</si>
  <si>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</si>
  <si>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</si>
  <si>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</si>
  <si>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</si>
  <si>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</si>
  <si>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</si>
  <si>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</si>
  <si>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</si>
  <si>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</si>
  <si>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</si>
  <si>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</si>
  <si>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</si>
  <si>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</si>
  <si>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</si>
  <si>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</si>
  <si>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</si>
  <si>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</si>
  <si>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</si>
  <si>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</si>
  <si>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</si>
  <si>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</si>
  <si>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</si>
  <si>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</si>
  <si>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</si>
  <si>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</si>
  <si>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</si>
  <si>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</si>
  <si>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</si>
  <si>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</si>
  <si>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</si>
  <si>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</si>
  <si>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</si>
  <si>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</si>
  <si>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</si>
  <si>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</si>
  <si>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</si>
  <si>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</si>
  <si>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</si>
  <si>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</si>
  <si>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</si>
  <si>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</si>
  <si>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</si>
  <si>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</si>
  <si>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</si>
  <si>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</si>
  <si>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</si>
  <si>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</si>
  <si>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</si>
  <si>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</si>
  <si>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</si>
  <si>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</si>
  <si>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</si>
  <si>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</si>
  <si>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</si>
  <si>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</si>
  <si>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</si>
  <si>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</si>
  <si>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</si>
  <si>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</si>
  <si>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</si>
  <si>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</si>
  <si>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</si>
  <si>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</si>
  <si>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</si>
  <si>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</si>
  <si>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</si>
  <si>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</si>
  <si>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</si>
  <si>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</si>
  <si>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</si>
  <si>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</si>
  <si>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</si>
  <si>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</si>
  <si>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</si>
  <si>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</si>
  <si>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</si>
  <si>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</si>
  <si>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</si>
  <si>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</si>
  <si>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</si>
  <si>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</si>
  <si>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</si>
  <si>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</si>
  <si>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</si>
  <si>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</si>
  <si>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</si>
  <si>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</si>
  <si>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</si>
  <si>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</si>
  <si>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</si>
  <si>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</si>
  <si>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</si>
  <si>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</si>
  <si>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</si>
  <si>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</si>
  <si>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</si>
  <si>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</si>
  <si>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</si>
  <si>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</si>
  <si>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</si>
  <si>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</si>
  <si>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</si>
  <si>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</si>
  <si>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</si>
  <si>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</si>
  <si>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</si>
  <si>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</si>
  <si>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</si>
  <si>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</si>
  <si>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</si>
  <si>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</si>
  <si>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</si>
  <si>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</si>
  <si>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</si>
  <si>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</si>
  <si>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</si>
  <si>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</si>
  <si>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</si>
  <si>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</si>
  <si>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</si>
  <si>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</si>
  <si>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</si>
  <si>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</si>
  <si>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</si>
  <si>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</si>
  <si>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</si>
  <si>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</si>
  <si>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</si>
  <si>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</si>
  <si>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</si>
  <si>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</si>
  <si>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</si>
  <si>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</si>
  <si>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</si>
  <si>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</si>
  <si>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</si>
  <si>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</si>
  <si>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</si>
  <si>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</si>
  <si>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</si>
  <si>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</si>
  <si>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</si>
  <si>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</si>
  <si>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</si>
  <si>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</si>
  <si>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</si>
  <si>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</si>
  <si>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</si>
  <si>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</si>
  <si>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</si>
  <si>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</si>
  <si>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</si>
  <si>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</si>
  <si>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</si>
  <si>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</si>
  <si>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</si>
  <si>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</si>
  <si>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</si>
  <si>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</si>
  <si>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</si>
  <si>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</si>
  <si>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</si>
  <si>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</si>
  <si>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</si>
  <si>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</si>
  <si>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</si>
  <si>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</si>
  <si>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</si>
  <si>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</si>
  <si>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</si>
  <si>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</si>
  <si>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</si>
  <si>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</si>
  <si>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</si>
  <si>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</si>
  <si>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</si>
  <si>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</si>
  <si>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</si>
  <si>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</si>
  <si>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</si>
  <si>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</si>
  <si>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</si>
  <si>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</si>
  <si>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</si>
  <si>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</si>
  <si>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</si>
  <si>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</si>
  <si>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</si>
  <si>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</si>
  <si>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</si>
  <si>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</si>
  <si>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</si>
  <si>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</si>
  <si>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</si>
  <si>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</si>
  <si>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</si>
  <si>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</si>
  <si>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</si>
  <si>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</si>
  <si>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</si>
  <si>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</si>
  <si>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</si>
  <si>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</si>
  <si>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</si>
  <si>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</si>
  <si>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</si>
  <si>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</si>
  <si>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</si>
  <si>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</si>
  <si>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</si>
  <si>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</si>
  <si>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</si>
  <si>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</si>
  <si>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</si>
  <si>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</si>
  <si>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</si>
  <si>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</si>
  <si>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</si>
  <si>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</si>
  <si>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</si>
  <si>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</si>
  <si>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</si>
  <si>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</si>
  <si>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</si>
  <si>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</si>
  <si>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</si>
  <si>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</si>
  <si>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</si>
  <si>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</si>
  <si>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</si>
  <si>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</si>
  <si>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</si>
  <si>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</si>
  <si>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</si>
  <si>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</si>
  <si>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</si>
  <si>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</si>
  <si>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</si>
  <si>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</si>
  <si>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</si>
  <si>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</si>
  <si>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</si>
  <si>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</si>
  <si>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</si>
  <si>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</si>
  <si>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</si>
  <si>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</si>
  <si>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</si>
  <si>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</si>
  <si>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</si>
  <si>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</si>
  <si>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</si>
  <si>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</si>
  <si>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</si>
  <si>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</si>
  <si>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</si>
  <si>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</si>
  <si>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</si>
  <si>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</si>
  <si>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</si>
  <si>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</si>
  <si>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</si>
  <si>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</si>
  <si>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</si>
  <si>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</si>
  <si>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</si>
  <si>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</si>
  <si>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</si>
  <si>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</si>
  <si>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</si>
  <si>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</si>
  <si>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</si>
  <si>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</si>
  <si>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</si>
  <si>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</si>
  <si>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</si>
  <si>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</si>
  <si>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</si>
  <si>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</si>
  <si>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</si>
  <si>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</si>
  <si>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</si>
  <si>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</si>
  <si>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</si>
  <si>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</si>
  <si>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</si>
  <si>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</si>
  <si>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</si>
  <si>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</si>
  <si>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</si>
  <si>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</si>
  <si>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</si>
  <si>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</si>
  <si>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</si>
  <si>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</si>
  <si>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</si>
  <si>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</si>
  <si>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</si>
  <si>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</si>
  <si>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</si>
  <si>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</si>
  <si>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</si>
  <si>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</si>
  <si>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</si>
  <si>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</si>
  <si>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</si>
  <si>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</si>
  <si>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</si>
  <si>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</si>
  <si>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</si>
  <si>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</si>
  <si>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</si>
  <si>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</si>
  <si>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</si>
  <si>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</si>
  <si>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</si>
  <si>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</si>
  <si>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</si>
  <si>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</si>
  <si>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</si>
  <si>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</si>
  <si>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</si>
  <si>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</si>
  <si>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</si>
  <si>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</si>
  <si>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</si>
  <si>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</si>
  <si>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</si>
  <si>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</si>
  <si>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</si>
  <si>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</si>
  <si>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</si>
  <si>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</si>
  <si>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</si>
  <si>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</si>
  <si>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</si>
  <si>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</si>
  <si>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</si>
  <si>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</si>
  <si>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</si>
  <si>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</si>
  <si>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</si>
  <si>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</si>
  <si>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</si>
  <si>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</si>
  <si>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</si>
  <si>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</si>
  <si>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</si>
  <si>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</si>
  <si>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</si>
  <si>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</si>
  <si>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</si>
  <si>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</si>
  <si>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</si>
  <si>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</si>
  <si>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</si>
  <si>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</si>
  <si>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</si>
  <si>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</si>
  <si>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</si>
  <si>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</si>
  <si>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</si>
  <si>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</si>
  <si>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</si>
  <si>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</si>
  <si>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</si>
  <si>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</si>
  <si>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</si>
  <si>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</si>
  <si>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</si>
  <si>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</si>
  <si>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</si>
  <si>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</si>
  <si>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</si>
  <si>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</si>
  <si>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</si>
  <si>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</si>
  <si>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</si>
  <si>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</si>
  <si>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</si>
  <si>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</si>
  <si>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</si>
  <si>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</si>
  <si>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</si>
  <si>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</si>
  <si>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</si>
  <si>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</si>
  <si>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</si>
  <si>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</si>
  <si>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</si>
  <si>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</si>
  <si>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</si>
  <si>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</si>
  <si>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</si>
  <si>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</si>
  <si>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</si>
  <si>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</si>
  <si>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</si>
  <si>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</si>
  <si>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</si>
  <si>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</si>
  <si>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</si>
  <si>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</si>
  <si>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</si>
  <si>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</si>
  <si>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</si>
  <si>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</si>
  <si>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</si>
  <si>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</si>
  <si>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</si>
  <si>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</si>
  <si>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</si>
  <si>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</si>
  <si>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</si>
  <si>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</si>
  <si>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</si>
  <si>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</si>
  <si>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</si>
  <si>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</si>
  <si>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</si>
  <si>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</si>
  <si>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</si>
  <si>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</si>
  <si>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</si>
  <si>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</si>
  <si>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</si>
  <si>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</si>
  <si>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</si>
  <si>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</si>
  <si>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</si>
  <si>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</si>
  <si>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</si>
  <si>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</si>
  <si>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</si>
  <si>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</si>
  <si>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</si>
  <si>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</si>
  <si>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</si>
  <si>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</si>
  <si>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</si>
  <si>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</si>
  <si>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</si>
  <si>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</si>
  <si>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</si>
  <si>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</si>
  <si>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</si>
  <si>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</si>
  <si>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</si>
  <si>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</si>
  <si>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</si>
  <si>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</si>
  <si>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</si>
  <si>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</si>
  <si>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</si>
  <si>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</si>
  <si>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</si>
  <si>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</si>
  <si>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</si>
  <si>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</si>
  <si>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</si>
  <si>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</si>
  <si>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</si>
  <si>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</si>
  <si>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</si>
  <si>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</si>
  <si>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</si>
  <si>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</si>
  <si>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</si>
  <si>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</si>
  <si>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</si>
  <si>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</si>
  <si>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</si>
  <si>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</si>
  <si>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</si>
  <si>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</si>
  <si>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</si>
  <si>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</si>
  <si>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</si>
  <si>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</si>
  <si>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</si>
  <si>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</si>
  <si>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</si>
  <si>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</si>
  <si>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</si>
  <si>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</si>
  <si>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</si>
  <si>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</si>
  <si>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</si>
  <si>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</si>
  <si>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</si>
  <si>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</si>
  <si>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</si>
  <si>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</si>
  <si>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</si>
  <si>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</si>
  <si>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</si>
  <si>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</si>
  <si>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</si>
  <si>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</si>
  <si>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</si>
  <si>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</si>
  <si>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</si>
  <si>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</si>
  <si>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</si>
  <si>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</si>
  <si>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</si>
  <si>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</si>
  <si>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</si>
  <si>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</si>
  <si>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</si>
  <si>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</si>
  <si>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</si>
  <si>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</si>
  <si>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</si>
  <si>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</si>
  <si>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</si>
  <si>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</si>
  <si>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</si>
  <si>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</si>
  <si>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</si>
  <si>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</si>
  <si>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</si>
  <si>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</si>
  <si>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</si>
  <si>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</si>
  <si>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</si>
  <si>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</si>
  <si>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</si>
  <si>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</si>
  <si>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</si>
  <si>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</si>
  <si>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</si>
  <si>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</si>
  <si>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</si>
  <si>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</si>
  <si>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</si>
  <si>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</si>
  <si>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</si>
  <si>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</si>
  <si>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</si>
  <si>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</si>
  <si>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</si>
  <si>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</si>
  <si>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</si>
  <si>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</si>
  <si>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</si>
  <si>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</si>
  <si>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</si>
  <si>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</si>
  <si>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</si>
  <si>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</si>
  <si>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</si>
  <si>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</si>
  <si>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</si>
  <si>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</si>
  <si>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</si>
  <si>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</si>
  <si>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</si>
  <si>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</si>
  <si>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</si>
  <si>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</si>
  <si>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</si>
  <si>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</si>
  <si>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</si>
  <si>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</si>
  <si>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</si>
  <si>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</si>
  <si>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</si>
  <si>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</si>
  <si>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</si>
  <si>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</si>
  <si>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</si>
  <si>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</si>
  <si>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</si>
  <si>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</si>
  <si>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</si>
  <si>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</si>
  <si>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</si>
  <si>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</si>
  <si>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</si>
  <si>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</si>
  <si>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</si>
  <si>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</si>
  <si>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</si>
  <si>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</si>
  <si>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</si>
  <si>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</si>
  <si>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</si>
  <si>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</si>
  <si>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</si>
  <si>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</si>
  <si>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</si>
  <si>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</si>
  <si>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</si>
  <si>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</si>
  <si>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</si>
  <si>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</si>
  <si>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</si>
  <si>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</si>
  <si>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</si>
  <si>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</si>
  <si>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</si>
  <si>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</si>
  <si>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</si>
  <si>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</si>
  <si>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</si>
  <si>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</si>
  <si>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</si>
  <si>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</si>
  <si>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</si>
  <si>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</si>
  <si>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</si>
  <si>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</si>
  <si>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</si>
  <si>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</si>
  <si>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</si>
  <si>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</si>
  <si>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</si>
  <si>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</si>
  <si>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</si>
  <si>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</si>
  <si>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</si>
  <si>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</si>
  <si>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</si>
  <si>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</si>
  <si>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</si>
  <si>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</si>
  <si>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</si>
  <si>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</si>
  <si>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</si>
  <si>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</si>
  <si>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</si>
  <si>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</si>
  <si>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</si>
  <si>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</si>
  <si>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</si>
  <si>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</si>
  <si>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</si>
  <si>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</si>
  <si>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</si>
  <si>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</si>
  <si>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</si>
  <si>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</si>
  <si>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</si>
  <si>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</si>
  <si>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</si>
  <si>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</si>
  <si>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</si>
  <si>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</si>
  <si>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</si>
  <si>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</si>
  <si>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</si>
  <si>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</si>
  <si>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</si>
  <si>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</si>
  <si>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</si>
  <si>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</si>
  <si>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</si>
  <si>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</si>
  <si>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</si>
  <si>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</si>
  <si>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</si>
  <si>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</si>
  <si>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</si>
  <si>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</si>
  <si>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</si>
  <si>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</si>
  <si>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</si>
  <si>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</si>
  <si>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</si>
  <si>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</si>
  <si>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</si>
  <si>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</si>
  <si>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</si>
  <si>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</si>
  <si>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</si>
  <si>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</si>
  <si>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</si>
  <si>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</si>
  <si>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</si>
  <si>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</si>
  <si>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</si>
  <si>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</si>
  <si>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</si>
  <si>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</si>
  <si>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</si>
  <si>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</si>
  <si>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</si>
  <si>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</si>
  <si>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</si>
  <si>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</si>
  <si>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</si>
  <si>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</si>
  <si>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</si>
  <si>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</si>
  <si>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</si>
  <si>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</si>
  <si>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</si>
  <si>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</si>
  <si>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</si>
  <si>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</si>
  <si>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</si>
  <si>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</si>
  <si>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</si>
  <si>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</si>
  <si>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</si>
  <si>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</si>
  <si>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</si>
  <si>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</si>
  <si>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</si>
  <si>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</si>
  <si>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</si>
  <si>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</si>
  <si>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</si>
  <si>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</si>
  <si>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</si>
  <si>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</si>
  <si>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</si>
  <si>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</si>
  <si>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</si>
  <si>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</si>
  <si>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</si>
  <si>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</si>
  <si>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</si>
  <si>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</si>
  <si>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</si>
  <si>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</si>
  <si>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</si>
  <si>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</si>
  <si>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</si>
  <si>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</si>
  <si>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</si>
  <si>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</si>
  <si>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</si>
  <si>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</si>
  <si>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</si>
  <si>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</si>
  <si>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</si>
  <si>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</si>
  <si>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</si>
  <si>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</si>
  <si>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</si>
  <si>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</si>
  <si>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</si>
  <si>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</si>
  <si>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</si>
  <si>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</si>
  <si>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</si>
  <si>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</si>
  <si>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</si>
  <si>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</si>
  <si>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</si>
  <si>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</si>
  <si>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</si>
  <si>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</si>
  <si>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</si>
  <si>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</si>
  <si>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</si>
  <si>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</si>
  <si>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</si>
  <si>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</si>
  <si>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</si>
  <si>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</si>
  <si>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</si>
  <si>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</si>
  <si>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</si>
  <si>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</si>
  <si>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</si>
  <si>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</si>
  <si>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</si>
  <si>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</si>
  <si>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</si>
  <si>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</si>
  <si>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</si>
  <si>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</si>
  <si>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</si>
  <si>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</si>
  <si>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</si>
  <si>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</si>
  <si>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</si>
  <si>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</si>
  <si>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</si>
  <si>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</si>
  <si>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</si>
  <si>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</si>
  <si>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</si>
  <si>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</si>
  <si>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</si>
  <si>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</si>
  <si>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</si>
  <si>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</si>
  <si>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</si>
  <si>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</si>
  <si>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</si>
  <si>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</si>
  <si>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</si>
  <si>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</si>
  <si>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</si>
  <si>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</si>
  <si>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</si>
  <si>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</si>
  <si>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</si>
  <si>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</si>
  <si>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</si>
  <si>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</si>
  <si>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</si>
  <si>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</si>
  <si>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</si>
  <si>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</si>
  <si>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</si>
  <si>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</si>
  <si>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</si>
  <si>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</si>
  <si>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</si>
  <si>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</si>
  <si>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</si>
  <si>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</si>
  <si>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</si>
  <si>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</si>
  <si>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</si>
  <si>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</si>
  <si>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</si>
  <si>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</si>
  <si>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</si>
  <si>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</si>
  <si>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</si>
  <si>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</si>
  <si>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</si>
  <si>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</si>
  <si>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</si>
  <si>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</si>
  <si>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</si>
  <si>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</si>
  <si>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</si>
  <si>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</si>
  <si>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</si>
  <si>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</si>
  <si>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</si>
  <si>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</si>
  <si>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</si>
  <si>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</si>
  <si>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</si>
  <si>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</si>
  <si>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</si>
  <si>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</si>
  <si>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</si>
  <si>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</si>
  <si>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</si>
  <si>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</si>
  <si>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</si>
  <si>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</si>
  <si>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</si>
  <si>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</si>
  <si>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</si>
  <si>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</si>
  <si>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</si>
  <si>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</si>
  <si>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</si>
  <si>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</si>
  <si>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</si>
  <si>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</si>
  <si>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</si>
  <si>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</si>
  <si>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</si>
  <si>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</si>
  <si>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</si>
  <si>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</si>
  <si>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</si>
  <si>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</si>
  <si>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</si>
  <si>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</si>
  <si>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</si>
  <si>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</si>
  <si>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</si>
  <si>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</si>
  <si>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</si>
  <si>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</si>
  <si>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</si>
  <si>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</si>
  <si>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</si>
  <si>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</si>
  <si>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</si>
  <si>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</si>
  <si>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</si>
  <si>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</si>
  <si>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</si>
  <si>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</si>
  <si>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</si>
  <si>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</si>
  <si>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</si>
  <si>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</si>
  <si>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</si>
  <si>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</si>
  <si>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</si>
  <si>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</si>
  <si>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</si>
  <si>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</si>
  <si>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</si>
  <si>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</si>
  <si>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</si>
  <si>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</si>
  <si>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</si>
  <si>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</si>
  <si>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</si>
  <si>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</si>
  <si>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</si>
  <si>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</si>
  <si>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</si>
  <si>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</si>
  <si>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</si>
  <si>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</si>
  <si>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</si>
  <si>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</si>
  <si>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</si>
  <si>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</si>
  <si>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</si>
  <si>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</si>
  <si>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</si>
  <si>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</si>
  <si>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</si>
  <si>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</si>
  <si>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</si>
  <si>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</si>
  <si>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</si>
  <si>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</si>
  <si>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</si>
  <si>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</si>
  <si>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</si>
  <si>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</si>
  <si>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</si>
  <si>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</si>
  <si>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</si>
  <si>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</si>
  <si>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</si>
  <si>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</si>
  <si>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</si>
  <si>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</si>
  <si>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</si>
  <si>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</si>
  <si>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</si>
  <si>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</si>
  <si>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</si>
  <si>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</si>
  <si>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</si>
  <si>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</si>
  <si>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</si>
  <si>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</si>
  <si>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</si>
  <si>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</si>
  <si>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</si>
  <si>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</si>
  <si>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</si>
  <si>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</si>
  <si>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</si>
  <si>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</si>
  <si>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</si>
  <si>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</si>
  <si>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</si>
  <si>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</si>
  <si>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</si>
  <si>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</si>
  <si>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</si>
  <si>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</si>
  <si>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</si>
  <si>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</si>
  <si>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</si>
  <si>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</si>
  <si>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</si>
  <si>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</si>
  <si>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</si>
  <si>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</si>
  <si>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</si>
  <si>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</si>
  <si>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</si>
  <si>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</si>
  <si>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</si>
  <si>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</si>
  <si>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</si>
  <si>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</si>
  <si>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</si>
  <si>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</si>
  <si>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</si>
  <si>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</si>
  <si>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</si>
  <si>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</si>
  <si>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</si>
  <si>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</si>
  <si>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</si>
  <si>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</si>
  <si>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</si>
  <si>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</si>
  <si>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</si>
  <si>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</si>
  <si>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</si>
  <si>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</si>
  <si>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</si>
  <si>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</si>
  <si>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</si>
  <si>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</si>
  <si>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</si>
  <si>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</si>
  <si>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</si>
  <si>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</si>
  <si>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</si>
  <si>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</si>
  <si>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</si>
  <si>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</si>
  <si>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</si>
  <si>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</si>
  <si>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</si>
  <si>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</si>
  <si>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</si>
  <si>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</si>
  <si>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</si>
  <si>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</si>
  <si>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</si>
  <si>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</si>
  <si>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</si>
  <si>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</si>
  <si>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</si>
  <si>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</si>
  <si>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</si>
  <si>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</si>
  <si>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</si>
  <si>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</si>
  <si>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</si>
  <si>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</si>
  <si>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</si>
  <si>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</si>
  <si>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</si>
  <si>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</si>
  <si>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</si>
  <si>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</si>
  <si>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</si>
  <si>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</si>
  <si>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</si>
  <si>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</si>
  <si>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</si>
  <si>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</si>
  <si>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</si>
  <si>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</si>
  <si>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</si>
  <si>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</si>
  <si>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</si>
  <si>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</si>
  <si>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</si>
  <si>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</si>
  <si>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</si>
  <si>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</si>
  <si>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</si>
  <si>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</si>
  <si>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</si>
  <si>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</si>
  <si>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</si>
  <si>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</si>
  <si>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</si>
  <si>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</si>
  <si>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</si>
  <si>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</si>
  <si>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</si>
  <si>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</si>
  <si>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</si>
  <si>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</si>
  <si>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</si>
  <si>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</si>
  <si>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</si>
  <si>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</si>
  <si>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</si>
  <si>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</si>
  <si>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</si>
  <si>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</si>
  <si>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</si>
  <si>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</si>
  <si>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</si>
  <si>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</si>
  <si>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</si>
  <si>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</si>
  <si>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</si>
  <si>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</si>
  <si>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</si>
  <si>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</si>
  <si>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</si>
  <si>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</si>
  <si>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</si>
  <si>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</si>
  <si>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</si>
  <si>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</si>
  <si>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</si>
  <si>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</si>
  <si>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</si>
  <si>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</si>
  <si>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</si>
  <si>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</si>
  <si>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</si>
  <si>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</si>
  <si>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</si>
  <si>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</si>
  <si>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</si>
  <si>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</si>
  <si>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</si>
  <si>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</si>
  <si>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</si>
  <si>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</si>
  <si>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</si>
  <si>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</si>
  <si>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</si>
  <si>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</si>
  <si>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</si>
  <si>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</si>
  <si>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</si>
  <si>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</si>
  <si>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</si>
  <si>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</si>
  <si>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</si>
  <si>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</si>
  <si>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</si>
  <si>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</si>
  <si>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</si>
  <si>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</si>
  <si>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</si>
  <si>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</si>
  <si>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</si>
  <si>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</si>
  <si>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</si>
  <si>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</si>
  <si>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</si>
  <si>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</si>
  <si>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</si>
  <si>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</si>
  <si>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</si>
  <si>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</si>
  <si>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</si>
  <si>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</si>
  <si>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</si>
  <si>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</si>
  <si>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</si>
  <si>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</si>
  <si>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</si>
  <si>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</si>
  <si>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</si>
  <si>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</si>
  <si>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</si>
  <si>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</si>
  <si>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</si>
  <si>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</si>
  <si>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</si>
  <si>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</si>
  <si>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</si>
  <si>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</si>
  <si>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</si>
  <si>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</si>
  <si>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</si>
  <si>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</si>
  <si>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</si>
  <si>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</si>
  <si>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</si>
  <si>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</si>
  <si>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</si>
  <si>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</si>
  <si>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</si>
  <si>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</si>
  <si>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</si>
  <si>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</si>
  <si>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</si>
  <si>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</si>
  <si>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</si>
  <si>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</si>
  <si>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</si>
  <si>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</si>
  <si>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</si>
  <si>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</si>
  <si>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</si>
  <si>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</si>
  <si>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</si>
  <si>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</si>
  <si>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</si>
  <si>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</si>
  <si>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</si>
  <si>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</si>
  <si>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</si>
  <si>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</si>
  <si>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</si>
  <si>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</si>
  <si>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</si>
  <si>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</si>
  <si>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</si>
  <si>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</si>
  <si>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</si>
  <si>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</si>
  <si>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</si>
  <si>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</si>
  <si>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</si>
  <si>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</si>
  <si>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</si>
  <si>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</si>
  <si>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</si>
  <si>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</si>
  <si>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</si>
  <si>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</si>
  <si>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</si>
  <si>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</si>
  <si>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</si>
  <si>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</si>
  <si>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</si>
  <si>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</si>
  <si>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</si>
  <si>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</si>
  <si>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</si>
  <si>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</si>
  <si>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</si>
  <si>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</si>
  <si>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</si>
  <si>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</si>
  <si>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</si>
  <si>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</si>
  <si>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</si>
  <si>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</si>
  <si>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</si>
  <si>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</si>
  <si>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</si>
  <si>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</si>
  <si>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</si>
  <si>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</si>
  <si>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</si>
  <si>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</si>
  <si>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</si>
  <si>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</si>
  <si>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</si>
  <si>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</si>
  <si>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</si>
  <si>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</si>
  <si>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</si>
  <si>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</si>
  <si>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</si>
  <si>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</si>
  <si>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</si>
  <si>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</si>
  <si>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</si>
  <si>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</si>
  <si>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</si>
  <si>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</si>
  <si>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</si>
  <si>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</si>
  <si>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</si>
  <si>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</si>
  <si>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</si>
  <si>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</si>
  <si>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</si>
  <si>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</si>
  <si>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</si>
  <si>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</si>
  <si>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</si>
  <si>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</si>
  <si>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</si>
  <si>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</si>
  <si>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</si>
  <si>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</si>
  <si>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</si>
  <si>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</si>
  <si>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</si>
  <si>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</si>
  <si>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</si>
  <si>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</si>
  <si>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</si>
  <si>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</si>
  <si>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</si>
  <si>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</si>
  <si>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</si>
  <si>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</si>
  <si>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</si>
  <si>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</si>
  <si>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</si>
  <si>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</si>
  <si>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</si>
  <si>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</si>
  <si>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</si>
  <si>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</si>
  <si>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</si>
  <si>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</si>
  <si>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</si>
  <si>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</si>
  <si>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</si>
  <si>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</si>
  <si>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</si>
  <si>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</si>
  <si>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</si>
  <si>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</si>
  <si>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</si>
  <si>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</si>
  <si>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</si>
  <si>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</si>
  <si>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</si>
  <si>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</si>
  <si>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</si>
  <si>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</si>
  <si>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</si>
  <si>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</si>
  <si>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</si>
  <si>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</si>
  <si>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</si>
  <si>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</si>
  <si>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</si>
  <si>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</si>
  <si>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</si>
  <si>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</si>
  <si>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</si>
  <si>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</si>
  <si>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</si>
  <si>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</si>
  <si>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</si>
  <si>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</si>
  <si>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</si>
  <si>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</si>
  <si>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</si>
  <si>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</si>
  <si>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</si>
  <si>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</si>
  <si>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</si>
  <si>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</si>
  <si>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</si>
  <si>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</si>
  <si>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</si>
  <si>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</si>
  <si>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</si>
  <si>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</si>
  <si>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</si>
  <si>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</si>
  <si>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</si>
  <si>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</si>
  <si>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</si>
  <si>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</si>
  <si>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</si>
  <si>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</si>
  <si>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</si>
  <si>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</si>
  <si>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</si>
  <si>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</si>
  <si>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</si>
  <si>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</si>
  <si>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</si>
  <si>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</si>
  <si>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</si>
  <si>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</si>
  <si>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</si>
  <si>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</si>
  <si>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</si>
  <si>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</si>
  <si>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</si>
  <si>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</si>
  <si>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</si>
  <si>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</si>
  <si>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</si>
  <si>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</si>
  <si>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</si>
  <si>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</si>
  <si>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</si>
  <si>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</si>
  <si>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</si>
  <si>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</si>
  <si>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</si>
  <si>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</si>
  <si>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</si>
  <si>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</si>
  <si>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</si>
  <si>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</si>
  <si>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</si>
  <si>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</si>
  <si>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</si>
  <si>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</si>
  <si>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</si>
  <si>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</si>
  <si>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</si>
  <si>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</si>
  <si>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</si>
  <si>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</si>
  <si>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</si>
  <si>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</si>
  <si>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</si>
  <si>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</si>
  <si>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</si>
  <si>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</si>
  <si>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</si>
  <si>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</si>
  <si>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</si>
  <si>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</si>
  <si>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</si>
  <si>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</si>
  <si>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</si>
  <si>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</si>
  <si>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</si>
  <si>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</si>
  <si>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</si>
  <si>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</si>
  <si>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</si>
  <si>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</si>
  <si>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</si>
  <si>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</si>
  <si>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</si>
  <si>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</si>
  <si>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</si>
  <si>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</si>
  <si>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</si>
  <si>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</si>
  <si>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</si>
  <si>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</si>
  <si>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</si>
  <si>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</si>
  <si>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</si>
  <si>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</si>
  <si>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</si>
  <si>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</si>
  <si>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</si>
  <si>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</si>
  <si>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</si>
  <si>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</si>
  <si>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</si>
  <si>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</si>
  <si>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</si>
  <si>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</si>
  <si>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</si>
  <si>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</si>
  <si>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</si>
  <si>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</si>
  <si>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</si>
  <si>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</si>
  <si>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</si>
  <si>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</si>
  <si>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</si>
  <si>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</si>
  <si>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</si>
  <si>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</si>
  <si>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</si>
  <si>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</si>
  <si>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</si>
  <si>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</si>
  <si>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</si>
  <si>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</si>
  <si>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</si>
  <si>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</si>
  <si>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</si>
  <si>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</si>
  <si>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</si>
  <si>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</si>
  <si>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</si>
  <si>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</si>
  <si>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</si>
  <si>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</si>
  <si>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</si>
  <si>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</si>
  <si>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</si>
  <si>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</si>
  <si>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</si>
  <si>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</si>
  <si>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</si>
  <si>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</si>
  <si>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</si>
  <si>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</si>
  <si>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</si>
  <si>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</si>
  <si>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</si>
  <si>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</si>
  <si>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</si>
  <si>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</si>
  <si>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</si>
  <si>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</si>
  <si>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</si>
  <si>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</si>
  <si>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</si>
  <si>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</si>
  <si>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</si>
  <si>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</si>
  <si>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</si>
  <si>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</si>
  <si>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</si>
  <si>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</si>
  <si>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</si>
  <si>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</si>
  <si>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</si>
  <si>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</si>
  <si>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</si>
  <si>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</si>
  <si>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</si>
  <si>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</si>
  <si>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</si>
  <si>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</si>
  <si>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</si>
  <si>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</si>
  <si>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</si>
  <si>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</si>
  <si>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</si>
  <si>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</si>
  <si>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</si>
  <si>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</si>
  <si>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</si>
  <si>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</si>
  <si>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</si>
  <si>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</si>
  <si>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</si>
  <si>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</si>
  <si>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</si>
  <si>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</si>
  <si>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</si>
  <si>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</si>
  <si>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</si>
  <si>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</si>
  <si>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</si>
  <si>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</si>
  <si>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</si>
  <si>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</si>
  <si>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</si>
  <si>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</si>
  <si>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</si>
  <si>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</si>
  <si>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</si>
  <si>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</si>
  <si>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</si>
  <si>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</si>
  <si>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</si>
  <si>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</si>
  <si>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</si>
  <si>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</si>
  <si>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</si>
  <si>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</si>
  <si>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</si>
  <si>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</si>
  <si>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</si>
  <si>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</si>
  <si>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</si>
  <si>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</si>
  <si>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</si>
  <si>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</si>
  <si>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</si>
  <si>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</si>
  <si>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</si>
  <si>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</si>
  <si>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</si>
  <si>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</si>
  <si>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</si>
  <si>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</si>
  <si>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</si>
  <si>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</si>
  <si>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</si>
  <si>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</si>
  <si>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</si>
  <si>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</si>
  <si>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</si>
  <si>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</si>
  <si>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</si>
  <si>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</si>
  <si>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</si>
  <si>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</si>
  <si>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</si>
  <si>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</si>
  <si>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</si>
  <si>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</si>
  <si>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</si>
  <si>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</si>
  <si>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</si>
  <si>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</si>
  <si>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</si>
  <si>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</si>
  <si>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</si>
  <si>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</si>
  <si>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</si>
  <si>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</si>
  <si>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</si>
  <si>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</si>
  <si>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</si>
  <si>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</si>
  <si>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</si>
  <si>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</si>
  <si>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</si>
  <si>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</si>
  <si>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</si>
  <si>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</si>
  <si>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</si>
  <si>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</si>
  <si>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</si>
  <si>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</si>
  <si>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</si>
  <si>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</si>
  <si>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</si>
  <si>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</si>
  <si>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</si>
  <si>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</si>
  <si>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</si>
  <si>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</si>
  <si>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</si>
  <si>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</si>
  <si>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</si>
  <si>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</si>
  <si>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</si>
  <si>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</si>
  <si>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</si>
  <si>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</si>
  <si>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</si>
  <si>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</si>
  <si>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</si>
  <si>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</si>
  <si>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</si>
  <si>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</si>
  <si>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</si>
  <si>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</si>
  <si>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</si>
  <si>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</si>
  <si>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</si>
  <si>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</si>
  <si>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</si>
  <si>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</si>
  <si>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</si>
  <si>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</si>
  <si>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</si>
  <si>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</si>
  <si>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</si>
  <si>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</si>
  <si>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</si>
  <si>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</si>
  <si>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</si>
  <si>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</si>
  <si>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</si>
  <si>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</si>
  <si>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</si>
  <si>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</si>
  <si>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</si>
  <si>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</si>
  <si>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</si>
  <si>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</si>
  <si>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</si>
  <si>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</si>
  <si>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</si>
  <si>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</si>
  <si>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</si>
  <si>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</si>
  <si>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</si>
  <si>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</si>
  <si>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</si>
  <si>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</si>
  <si>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</si>
  <si>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</si>
  <si>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</si>
  <si>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</si>
  <si>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</si>
  <si>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</si>
  <si>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</si>
  <si>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</si>
  <si>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</si>
  <si>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</si>
  <si>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</si>
  <si>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</si>
  <si>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</si>
  <si>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</si>
  <si>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</si>
  <si>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</si>
  <si>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</si>
  <si>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</si>
  <si>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</si>
  <si>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</si>
  <si>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</si>
  <si>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</si>
  <si>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</si>
  <si>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</si>
  <si>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</si>
  <si>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</si>
  <si>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</si>
  <si>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</si>
  <si>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</si>
  <si>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</si>
  <si>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</si>
  <si>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</si>
  <si>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</si>
  <si>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</si>
  <si>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</si>
  <si>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</si>
  <si>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</si>
  <si>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</si>
  <si>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</si>
  <si>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</si>
  <si>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</si>
  <si>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</si>
  <si>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</si>
  <si>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</si>
  <si>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</si>
  <si>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</si>
  <si>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</si>
  <si>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</si>
  <si>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</si>
  <si>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</si>
  <si>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</si>
  <si>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</si>
  <si>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</si>
  <si>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</si>
  <si>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</si>
  <si>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</si>
  <si>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</si>
  <si>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</si>
  <si>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</si>
  <si>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</si>
  <si>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</si>
  <si>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</si>
  <si>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</si>
  <si>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</si>
  <si>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</si>
  <si>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</si>
  <si>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</si>
  <si>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</si>
  <si>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</si>
  <si>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</si>
  <si>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</si>
  <si>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</si>
  <si>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</si>
  <si>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</si>
  <si>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</si>
  <si>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</si>
  <si>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</si>
  <si>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</si>
  <si>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</si>
  <si>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</si>
  <si>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</si>
  <si>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</si>
  <si>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</si>
  <si>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</si>
  <si>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</si>
  <si>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</si>
  <si>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</si>
  <si>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</si>
  <si>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</si>
  <si>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</si>
  <si>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</si>
  <si>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</si>
  <si>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</si>
  <si>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</si>
  <si>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</si>
  <si>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</si>
  <si>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</si>
  <si>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</si>
  <si>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</si>
  <si>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</si>
  <si>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</si>
  <si>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</si>
  <si>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</si>
  <si>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</si>
  <si>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</si>
  <si>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</si>
  <si>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</si>
  <si>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</si>
  <si>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</si>
  <si>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</si>
  <si>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</si>
  <si>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</si>
  <si>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</si>
  <si>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</si>
  <si>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</si>
  <si>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</si>
  <si>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</si>
  <si>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</si>
  <si>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</si>
  <si>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</si>
  <si>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</si>
  <si>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</si>
  <si>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</si>
  <si>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</si>
  <si>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</si>
  <si>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</si>
  <si>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</si>
  <si>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</si>
  <si>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</si>
  <si>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</si>
  <si>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</si>
  <si>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</si>
  <si>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</si>
  <si>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</si>
  <si>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</si>
  <si>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</si>
  <si>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</si>
  <si>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</si>
  <si>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</si>
  <si>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</si>
  <si>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</si>
  <si>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</si>
  <si>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</si>
  <si>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</si>
  <si>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</si>
  <si>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</si>
  <si>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</si>
  <si>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</si>
  <si>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</si>
  <si>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</si>
  <si>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</si>
  <si>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</si>
  <si>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</si>
  <si>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</si>
  <si>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</si>
  <si>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</si>
  <si>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</si>
  <si>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</si>
  <si>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</si>
  <si>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</si>
  <si>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</si>
  <si>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</si>
  <si>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</si>
  <si>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</si>
  <si>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</si>
  <si>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</si>
  <si>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</si>
  <si>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</si>
  <si>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</si>
  <si>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</si>
  <si>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</si>
  <si>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</si>
  <si>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</si>
  <si>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</si>
  <si>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</si>
  <si>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</si>
  <si>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</si>
  <si>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</si>
  <si>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</si>
  <si>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</si>
  <si>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</si>
  <si>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</si>
  <si>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</si>
  <si>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</si>
  <si>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</si>
  <si>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</si>
  <si>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</si>
  <si>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</si>
  <si>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</si>
  <si>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</si>
  <si>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</si>
  <si>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</si>
  <si>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</si>
  <si>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</si>
  <si>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</si>
  <si>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</si>
  <si>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</si>
  <si>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</si>
  <si>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</si>
  <si>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</si>
  <si>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</si>
  <si>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</si>
  <si>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</si>
  <si>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</si>
  <si>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</si>
  <si>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</si>
  <si>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</si>
  <si>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</si>
  <si>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</si>
  <si>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</si>
  <si>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</si>
  <si>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</si>
  <si>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</si>
  <si>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</si>
  <si>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</si>
  <si>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</si>
  <si>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</si>
  <si>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</si>
  <si>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</si>
  <si>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</si>
  <si>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</si>
  <si>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</si>
  <si>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</si>
  <si>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</si>
  <si>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</si>
  <si>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</si>
  <si>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</si>
  <si>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</si>
  <si>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</si>
  <si>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</si>
  <si>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</si>
  <si>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</si>
  <si>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</si>
  <si>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</si>
  <si>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</si>
  <si>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</si>
  <si>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</si>
  <si>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</si>
  <si>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</si>
  <si>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</si>
  <si>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</si>
  <si>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</si>
  <si>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</si>
  <si>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</si>
  <si>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</si>
  <si>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</si>
  <si>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</si>
  <si>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</si>
  <si>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</si>
  <si>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</si>
  <si>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</si>
  <si>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</si>
  <si>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</si>
  <si>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</si>
  <si>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</si>
  <si>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</si>
  <si>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</si>
  <si>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</si>
  <si>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</si>
  <si>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</si>
  <si>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</si>
  <si>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</si>
  <si>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</si>
  <si>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</si>
  <si>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</si>
  <si>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</si>
  <si>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</si>
  <si>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</si>
  <si>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</si>
  <si>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</si>
  <si>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</si>
  <si>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</si>
  <si>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</si>
  <si>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</si>
  <si>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</si>
  <si>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</si>
  <si>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</si>
  <si>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</si>
  <si>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</si>
  <si>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</si>
  <si>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</si>
  <si>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</si>
  <si>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</si>
  <si>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</si>
  <si>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</si>
  <si>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</si>
  <si>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</si>
  <si>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</si>
  <si>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</si>
  <si>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</si>
  <si>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</si>
  <si>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</si>
  <si>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</si>
  <si>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</si>
  <si>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</si>
  <si>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</si>
  <si>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</si>
  <si>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</si>
  <si>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</si>
  <si>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</si>
  <si>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</si>
  <si>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</si>
  <si>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</si>
  <si>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</si>
  <si>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</si>
  <si>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</si>
  <si>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</si>
  <si>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</si>
  <si>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</si>
  <si>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</si>
  <si>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</si>
  <si>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</si>
  <si>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</si>
  <si>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</si>
  <si>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</si>
  <si>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</si>
  <si>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</si>
  <si>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</si>
  <si>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</si>
  <si>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</si>
  <si>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</si>
  <si>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</si>
  <si>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</si>
  <si>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</si>
  <si>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</si>
  <si>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</si>
  <si>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</si>
  <si>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</si>
  <si>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</si>
  <si>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</si>
  <si>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</si>
  <si>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</si>
  <si>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</si>
  <si>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</si>
  <si>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</si>
  <si>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</si>
  <si>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</si>
  <si>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</si>
  <si>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</si>
  <si>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</si>
  <si>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</si>
  <si>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</si>
  <si>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</si>
  <si>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</si>
  <si>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</si>
  <si>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</si>
  <si>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</si>
  <si>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</si>
  <si>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</si>
  <si>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</si>
  <si>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</si>
  <si>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</si>
  <si>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</si>
  <si>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</si>
  <si>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</si>
  <si>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</si>
  <si>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</si>
  <si>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</si>
  <si>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</si>
  <si>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</si>
  <si>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</si>
  <si>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</si>
  <si>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</si>
  <si>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</si>
  <si>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</si>
  <si>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</si>
  <si>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</si>
  <si>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</si>
  <si>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</si>
  <si>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</si>
  <si>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</si>
  <si>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</si>
  <si>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</si>
  <si>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</si>
  <si>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</si>
  <si>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</si>
  <si>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</si>
  <si>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</si>
  <si>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</si>
  <si>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</si>
  <si>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</si>
  <si>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</si>
  <si>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</si>
  <si>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</si>
  <si>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</si>
  <si>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</si>
  <si>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</si>
  <si>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</si>
  <si>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</si>
  <si>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</si>
  <si>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</si>
  <si>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</si>
  <si>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</si>
  <si>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</si>
  <si>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</si>
  <si>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</si>
  <si>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</si>
  <si>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</si>
  <si>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</si>
  <si>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</si>
  <si>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</si>
  <si>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</si>
  <si>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</si>
  <si>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</si>
  <si>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</si>
  <si>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</si>
  <si>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</si>
  <si>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</si>
  <si>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</si>
  <si>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</si>
  <si>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</si>
  <si>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</si>
  <si>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</si>
  <si>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</si>
  <si>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</si>
  <si>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</si>
  <si>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</si>
  <si>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</si>
  <si>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</si>
  <si>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</si>
  <si>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</si>
  <si>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</si>
  <si>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</si>
  <si>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</si>
  <si>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</si>
  <si>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</si>
  <si>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</si>
  <si>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</si>
  <si>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</si>
  <si>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</si>
  <si>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</si>
  <si>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</si>
  <si>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</si>
  <si>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</si>
  <si>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</si>
  <si>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</si>
  <si>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</si>
  <si>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</si>
  <si>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</si>
  <si>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</si>
  <si>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</si>
  <si>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</si>
  <si>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</si>
  <si>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</si>
  <si>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</si>
  <si>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</si>
  <si>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</si>
  <si>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</si>
  <si>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</si>
  <si>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</si>
  <si>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</si>
  <si>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</si>
  <si>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</si>
  <si>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</si>
  <si>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</si>
  <si>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</si>
  <si>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</si>
  <si>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</si>
  <si>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</si>
  <si>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</si>
  <si>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</si>
  <si>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</si>
  <si>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</si>
  <si>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</si>
  <si>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</si>
  <si>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</si>
  <si>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</si>
  <si>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</si>
  <si>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</si>
  <si>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</si>
  <si>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</si>
  <si>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</si>
  <si>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</si>
  <si>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</si>
  <si>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</si>
  <si>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</si>
  <si>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</si>
  <si>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</si>
  <si>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</si>
  <si>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</si>
  <si>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</si>
  <si>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</si>
  <si>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</si>
  <si>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</si>
  <si>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</si>
  <si>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</si>
  <si>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</si>
  <si>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</si>
  <si>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</si>
  <si>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</si>
  <si>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</si>
  <si>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</si>
  <si>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</si>
  <si>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</si>
  <si>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</si>
  <si>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</si>
  <si>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</si>
  <si>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</si>
  <si>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</si>
  <si>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</si>
  <si>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</si>
  <si>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</si>
  <si>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</si>
  <si>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</si>
  <si>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</si>
  <si>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</si>
  <si>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</si>
  <si>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</si>
  <si>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</si>
  <si>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</si>
  <si>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</si>
  <si>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</si>
  <si>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</si>
  <si>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</si>
  <si>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</si>
  <si>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</si>
  <si>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</si>
  <si>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</si>
  <si>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</si>
  <si>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</si>
  <si>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</si>
  <si>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</si>
  <si>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</si>
  <si>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</si>
  <si>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</si>
  <si>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</si>
  <si>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</si>
  <si>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</si>
  <si>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</si>
  <si>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</si>
  <si>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</si>
  <si>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</si>
  <si>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</si>
  <si>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</si>
  <si>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</si>
  <si>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</si>
  <si>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</si>
  <si>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</si>
  <si>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</si>
  <si>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</si>
  <si>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</si>
  <si>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</si>
  <si>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</si>
  <si>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</si>
  <si>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</si>
  <si>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</si>
  <si>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</si>
  <si>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</si>
  <si>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</si>
  <si>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</si>
  <si>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</si>
  <si>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</si>
  <si>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</si>
  <si>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</si>
  <si>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</si>
  <si>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</si>
  <si>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</si>
  <si>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</si>
  <si>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</si>
  <si>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</si>
  <si>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</si>
  <si>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</si>
  <si>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</si>
  <si>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</si>
  <si>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</si>
  <si>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</si>
  <si>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</si>
  <si>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</si>
  <si>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</si>
  <si>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</si>
  <si>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</si>
  <si>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</si>
  <si>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</si>
  <si>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</si>
  <si>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</si>
  <si>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</si>
  <si>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</si>
  <si>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</si>
  <si>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</si>
  <si>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</si>
  <si>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</si>
  <si>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</si>
  <si>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</si>
  <si>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</si>
  <si>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</si>
  <si>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</si>
  <si>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</si>
  <si>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</si>
  <si>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</si>
  <si>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</si>
  <si>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</si>
  <si>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</si>
  <si>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</si>
  <si>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</si>
  <si>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</si>
  <si>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</si>
  <si>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</si>
  <si>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</si>
  <si>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</si>
  <si>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</si>
  <si>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</si>
  <si>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</si>
  <si>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</si>
  <si>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</si>
  <si>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</si>
  <si>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</si>
  <si>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</si>
  <si>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</si>
  <si>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</si>
  <si>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</si>
  <si>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</si>
  <si>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</si>
  <si>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</si>
  <si>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</si>
  <si>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</si>
  <si>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</si>
  <si>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</si>
  <si>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</si>
  <si>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</si>
  <si>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</si>
  <si>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</si>
  <si>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</si>
  <si>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</si>
  <si>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</si>
  <si>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</si>
  <si>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</si>
  <si>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</si>
  <si>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</si>
  <si>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</si>
  <si>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</si>
  <si>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</si>
  <si>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</si>
  <si>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</si>
  <si>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</si>
  <si>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</si>
  <si>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</si>
  <si>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</si>
  <si>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</si>
  <si>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</si>
  <si>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</si>
  <si>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</si>
  <si>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</si>
  <si>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</si>
  <si>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</si>
  <si>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</si>
  <si>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</si>
  <si>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</si>
  <si>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</si>
  <si>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</si>
  <si>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</si>
  <si>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</si>
  <si>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</si>
  <si>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</si>
  <si>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</si>
  <si>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</si>
  <si>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</si>
  <si>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</si>
  <si>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</si>
  <si>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</si>
  <si>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</si>
  <si>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</si>
  <si>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</si>
  <si>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</si>
  <si>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</si>
  <si>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</si>
  <si>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</si>
  <si>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</si>
  <si>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</si>
  <si>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</si>
  <si>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</si>
  <si>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</si>
  <si>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</si>
  <si>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</si>
  <si>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</si>
  <si>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</si>
  <si>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</si>
  <si>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</si>
  <si>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</si>
  <si>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</si>
  <si>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</si>
  <si>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</si>
  <si>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</si>
  <si>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</si>
  <si>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</si>
  <si>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</si>
  <si>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</si>
  <si>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</si>
  <si>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</si>
  <si>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</si>
  <si>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</si>
  <si>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</si>
  <si>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</si>
  <si>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</si>
  <si>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</si>
  <si>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</si>
  <si>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</si>
  <si>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</si>
  <si>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</si>
  <si>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</si>
  <si>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</si>
  <si>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</si>
  <si>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</si>
  <si>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</si>
  <si>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</si>
  <si>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</si>
  <si>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</si>
  <si>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</si>
  <si>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</si>
  <si>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</si>
  <si>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</si>
  <si>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</si>
  <si>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</si>
  <si>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</si>
  <si>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</si>
  <si>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</si>
  <si>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</si>
  <si>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</si>
  <si>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</si>
  <si>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</si>
  <si>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</si>
  <si>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</si>
  <si>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</si>
  <si>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</si>
  <si>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</si>
  <si>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</si>
  <si>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</si>
  <si>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</si>
  <si>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</si>
  <si>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</si>
  <si>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</si>
  <si>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</si>
  <si>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</si>
  <si>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</si>
  <si>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</si>
  <si>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</si>
  <si>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</si>
  <si>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</si>
  <si>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</si>
  <si>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</si>
  <si>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</si>
  <si>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</si>
  <si>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</si>
  <si>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</si>
  <si>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</si>
  <si>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</si>
  <si>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</si>
  <si>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</si>
  <si>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</si>
  <si>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</si>
  <si>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</si>
  <si>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</si>
  <si>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</si>
  <si>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</si>
  <si>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</si>
  <si>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</si>
  <si>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</si>
  <si>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</si>
  <si>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</si>
  <si>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</si>
  <si>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</si>
  <si>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</si>
  <si>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</si>
  <si>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</si>
  <si>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</si>
  <si>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</si>
  <si>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</si>
  <si>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</si>
  <si>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</si>
  <si>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</si>
  <si>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</si>
  <si>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</si>
  <si>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</si>
  <si>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</si>
  <si>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</si>
  <si>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</si>
  <si>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</si>
  <si>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</si>
  <si>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</si>
  <si>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</si>
  <si>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</si>
  <si>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</si>
  <si>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</si>
  <si>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</si>
  <si>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</si>
  <si>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</si>
  <si>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</si>
  <si>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</si>
  <si>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</si>
  <si>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</si>
  <si>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</si>
  <si>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</si>
  <si>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</si>
  <si>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</si>
  <si>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</si>
  <si>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</si>
  <si>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</si>
  <si>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</si>
  <si>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</si>
  <si>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</si>
  <si>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</si>
  <si>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</si>
  <si>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</si>
  <si>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</si>
  <si>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</si>
  <si>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</si>
  <si>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</si>
  <si>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</si>
  <si>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</si>
  <si>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</si>
  <si>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</si>
  <si>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</si>
  <si>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</si>
  <si>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</si>
  <si>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</si>
  <si>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</si>
  <si>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</si>
  <si>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</si>
  <si>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</si>
  <si>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</si>
  <si>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</si>
  <si>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</si>
  <si>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</si>
  <si>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</si>
  <si>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</si>
  <si>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</si>
  <si>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</si>
  <si>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</si>
  <si>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</si>
  <si>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</si>
  <si>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</si>
  <si>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</si>
  <si>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</si>
  <si>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</si>
  <si>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</si>
  <si>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</si>
  <si>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</si>
  <si>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</si>
  <si>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</si>
  <si>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</si>
  <si>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</si>
  <si>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</si>
  <si>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</si>
  <si>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</si>
  <si>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</si>
  <si>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</si>
  <si>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</si>
  <si>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</si>
  <si>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</si>
  <si>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</si>
  <si>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</si>
  <si>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</si>
  <si>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</si>
  <si>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</si>
  <si>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</si>
  <si>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</si>
  <si>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</si>
  <si>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</si>
  <si>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</si>
  <si>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</si>
  <si>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</si>
  <si>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</si>
  <si>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</si>
  <si>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</si>
  <si>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</si>
  <si>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</si>
  <si>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</si>
  <si>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</si>
  <si>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</si>
  <si>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</si>
  <si>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</si>
  <si>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</si>
  <si>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</si>
  <si>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</si>
  <si>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</si>
  <si>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</si>
  <si>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</si>
  <si>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</si>
  <si>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</si>
  <si>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</si>
  <si>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</si>
  <si>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</si>
  <si>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</si>
  <si>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</si>
  <si>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</si>
  <si>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</si>
  <si>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</si>
  <si>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</si>
  <si>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</si>
  <si>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</si>
  <si>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</si>
  <si>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</si>
  <si>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</si>
  <si>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</si>
  <si>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</si>
  <si>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</si>
  <si>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</si>
  <si>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</si>
  <si>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</si>
  <si>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</si>
  <si>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</si>
  <si>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</si>
  <si>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</si>
  <si>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</si>
  <si>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</si>
  <si>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</si>
  <si>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</si>
  <si>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</si>
  <si>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</si>
  <si>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</si>
  <si>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</si>
  <si>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</si>
  <si>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</si>
  <si>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</si>
  <si>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</si>
  <si>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</si>
  <si>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</si>
  <si>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</si>
  <si>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</si>
  <si>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</si>
  <si>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</si>
  <si>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</si>
  <si>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</si>
  <si>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</si>
  <si>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</si>
  <si>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</si>
  <si>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</si>
  <si>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</si>
  <si>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</si>
  <si>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</si>
  <si>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</si>
  <si>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</si>
  <si>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</si>
  <si>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</si>
  <si>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</si>
  <si>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</si>
  <si>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</si>
  <si>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</si>
  <si>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</si>
  <si>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</si>
  <si>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</si>
  <si>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</si>
  <si>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</si>
  <si>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</si>
  <si>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</si>
  <si>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</si>
  <si>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</si>
  <si>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</si>
  <si>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</si>
  <si>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</si>
  <si>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</si>
  <si>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</si>
  <si>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</si>
  <si>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</si>
  <si>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</si>
  <si>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</si>
  <si>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</si>
  <si>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</si>
  <si>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</si>
  <si>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</si>
  <si>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</si>
  <si>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</si>
  <si>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</si>
  <si>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</si>
  <si>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</si>
  <si>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</si>
  <si>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</si>
  <si>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</si>
  <si>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</si>
  <si>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</si>
  <si>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</si>
  <si>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</si>
  <si>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</si>
  <si>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</si>
  <si>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</si>
  <si>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</si>
  <si>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</si>
  <si>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</si>
  <si>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</si>
  <si>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</si>
  <si>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</si>
  <si>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</si>
  <si>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</si>
  <si>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</si>
  <si>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</si>
  <si>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</si>
  <si>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</si>
  <si>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</si>
  <si>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</si>
  <si>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</si>
  <si>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</si>
  <si>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</si>
  <si>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</si>
  <si>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</si>
  <si>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</si>
  <si>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</si>
  <si>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</si>
  <si>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</si>
  <si>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</si>
  <si>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</si>
  <si>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</si>
  <si>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</si>
  <si>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</si>
  <si>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</si>
  <si>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</si>
  <si>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</si>
  <si>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</si>
  <si>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</si>
  <si>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</si>
  <si>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</si>
  <si>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</si>
  <si>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</si>
  <si>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</si>
  <si>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</si>
  <si>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</si>
  <si>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</si>
  <si>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</si>
  <si>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</si>
  <si>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</si>
  <si>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</si>
  <si>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</si>
  <si>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</si>
  <si>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</si>
  <si>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</si>
  <si>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</si>
  <si>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</si>
  <si>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</si>
  <si>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</si>
  <si>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</si>
  <si>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</si>
  <si>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</si>
  <si>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</si>
  <si>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</si>
  <si>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</si>
  <si>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</si>
  <si>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</si>
  <si>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</si>
  <si>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</si>
  <si>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</si>
  <si>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</si>
  <si>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</si>
  <si>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</si>
  <si>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</si>
  <si>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</si>
  <si>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</si>
  <si>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</si>
  <si>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</si>
  <si>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</si>
  <si>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</si>
  <si>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</si>
  <si>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</si>
  <si>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</si>
  <si>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</si>
  <si>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</si>
  <si>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</si>
  <si>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</si>
  <si>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</si>
  <si>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</si>
  <si>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</si>
  <si>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</si>
  <si>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</si>
  <si>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</si>
  <si>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</si>
  <si>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</si>
  <si>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</si>
  <si>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</si>
  <si>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</si>
  <si>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</si>
  <si>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</si>
  <si>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</si>
  <si>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</si>
  <si>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</si>
  <si>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</si>
  <si>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</si>
  <si>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</si>
  <si>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</si>
  <si>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</si>
  <si>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</si>
  <si>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</si>
  <si>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</si>
  <si>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</si>
  <si>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</si>
  <si>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</si>
  <si>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</si>
  <si>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</si>
  <si>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</si>
  <si>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</si>
  <si>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</si>
  <si>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</si>
  <si>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</si>
  <si>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</si>
  <si>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</si>
  <si>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</si>
  <si>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</si>
  <si>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</si>
  <si>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</si>
  <si>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</si>
  <si>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</si>
  <si>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</si>
  <si>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</si>
  <si>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</si>
  <si>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</si>
  <si>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</si>
  <si>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</si>
  <si>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</si>
  <si>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</si>
  <si>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</si>
  <si>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</si>
  <si>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</si>
  <si>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</si>
  <si>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</si>
  <si>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</si>
  <si>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</si>
  <si>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</si>
  <si>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</si>
  <si>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</si>
  <si>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</si>
  <si>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</si>
  <si>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</si>
  <si>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</si>
  <si>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</si>
  <si>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</si>
  <si>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</si>
  <si>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</si>
  <si>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</si>
  <si>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</si>
  <si>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</si>
  <si>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</si>
  <si>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</si>
  <si>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</si>
  <si>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</si>
  <si>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</si>
  <si>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</si>
  <si>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</si>
  <si>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</si>
  <si>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</si>
  <si>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</si>
  <si>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</si>
  <si>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</si>
  <si>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</si>
  <si>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</si>
  <si>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</si>
  <si>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</si>
  <si>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</si>
  <si>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</si>
  <si>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</si>
  <si>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</si>
  <si>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</si>
  <si>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</si>
  <si>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</si>
  <si>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</si>
  <si>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</si>
  <si>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</si>
  <si>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</si>
  <si>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</si>
  <si>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</si>
  <si>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</si>
  <si>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</si>
  <si>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</si>
  <si>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</si>
  <si>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</si>
  <si>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</si>
  <si>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</si>
  <si>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</si>
  <si>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</si>
  <si>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</si>
  <si>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</si>
  <si>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</si>
  <si>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</si>
  <si>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</si>
  <si>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</si>
  <si>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</si>
  <si>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</si>
  <si>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</si>
  <si>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</si>
  <si>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</si>
  <si>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</si>
  <si>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</si>
  <si>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</si>
  <si>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</si>
  <si>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</si>
  <si>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</si>
  <si>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</si>
  <si>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</si>
  <si>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</si>
  <si>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</si>
  <si>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</si>
  <si>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</si>
  <si>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</si>
  <si>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</si>
  <si>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</si>
  <si>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</si>
  <si>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</si>
  <si>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</si>
  <si>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</si>
  <si>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</si>
  <si>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</si>
  <si>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</si>
  <si>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</si>
  <si>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</si>
  <si>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</si>
  <si>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</si>
  <si>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</si>
  <si>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</si>
  <si>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</si>
  <si>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</si>
  <si>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</si>
  <si>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</si>
  <si>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</si>
  <si>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</si>
  <si>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</si>
  <si>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</si>
  <si>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</si>
  <si>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</si>
  <si>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</si>
  <si>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</si>
  <si>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</si>
  <si>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</si>
  <si>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</si>
  <si>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</si>
  <si>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</si>
  <si>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</si>
  <si>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</si>
  <si>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</si>
  <si>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</si>
  <si>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</si>
  <si>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</si>
  <si>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</si>
  <si>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</si>
  <si>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</si>
  <si>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</si>
  <si>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</si>
  <si>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</si>
  <si>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</si>
  <si>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</si>
  <si>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</si>
  <si>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</si>
  <si>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</si>
  <si>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</si>
  <si>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</si>
  <si>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</si>
  <si>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</si>
  <si>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</si>
  <si>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</si>
  <si>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</si>
  <si>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</si>
  <si>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</si>
  <si>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</si>
  <si>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</si>
  <si>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</si>
  <si>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</si>
  <si>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</si>
  <si>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</si>
  <si>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</si>
  <si>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</si>
  <si>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</si>
  <si>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</si>
  <si>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</si>
  <si>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</si>
  <si>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</si>
  <si>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</si>
  <si>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</si>
  <si>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</si>
  <si>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</si>
  <si>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</si>
  <si>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</si>
  <si>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</si>
  <si>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</si>
  <si>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</si>
  <si>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</si>
  <si>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</si>
  <si>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</si>
  <si>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</si>
  <si>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</si>
  <si>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</si>
  <si>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</si>
  <si>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</si>
  <si>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</si>
  <si>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</si>
  <si>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</si>
  <si>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</si>
  <si>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</si>
  <si>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</si>
  <si>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</si>
  <si>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</si>
  <si>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</si>
  <si>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</si>
  <si>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</si>
  <si>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</si>
  <si>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</si>
  <si>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</si>
  <si>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</si>
  <si>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</si>
  <si>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</si>
  <si>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</si>
  <si>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</si>
  <si>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</si>
  <si>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</si>
  <si>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</si>
  <si>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</si>
  <si>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</si>
  <si>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</si>
  <si>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</si>
  <si>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</si>
  <si>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</si>
  <si>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</si>
  <si>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</si>
  <si>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</si>
  <si>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</si>
  <si>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</si>
  <si>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</si>
  <si>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</si>
  <si>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</si>
  <si>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</si>
  <si>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</si>
  <si>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</si>
  <si>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</si>
  <si>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</si>
  <si>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</si>
  <si>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</si>
  <si>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</si>
  <si>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</si>
  <si>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</si>
  <si>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</si>
  <si>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</si>
  <si>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</si>
  <si>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</si>
  <si>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</si>
  <si>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</si>
  <si>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</si>
  <si>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</si>
  <si>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</si>
  <si>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</si>
  <si>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</si>
  <si>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</si>
  <si>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</si>
  <si>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</si>
  <si>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</si>
  <si>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</si>
  <si>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</si>
  <si>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</si>
  <si>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</si>
  <si>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</si>
  <si>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</si>
  <si>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</si>
  <si>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</si>
  <si>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</si>
  <si>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</si>
  <si>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</si>
  <si>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</si>
  <si>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</si>
  <si>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</si>
  <si>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</si>
  <si>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</si>
  <si>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</si>
  <si>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</si>
  <si>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</si>
  <si>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</si>
  <si>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</si>
  <si>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</si>
  <si>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</si>
  <si>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</si>
  <si>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</si>
  <si>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</si>
  <si>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</si>
  <si>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</si>
  <si>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</si>
  <si>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</si>
  <si>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</si>
  <si>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</si>
  <si>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</si>
  <si>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</si>
  <si>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</si>
  <si>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</si>
  <si>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</si>
  <si>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</si>
  <si>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</si>
  <si>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</si>
  <si>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</si>
  <si>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</si>
  <si>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</si>
  <si>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</si>
  <si>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</si>
  <si>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</si>
  <si>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</si>
  <si>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</si>
  <si>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</si>
  <si>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</si>
  <si>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</si>
  <si>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</si>
  <si>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</si>
  <si>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</si>
  <si>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</si>
  <si>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</si>
  <si>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</si>
  <si>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</si>
  <si>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</si>
  <si>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</si>
  <si>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</si>
  <si>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</si>
  <si>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</si>
  <si>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</si>
  <si>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</si>
  <si>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</si>
  <si>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</si>
  <si>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</si>
  <si>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</si>
  <si>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</si>
  <si>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</si>
  <si>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</si>
  <si>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</si>
  <si>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</si>
  <si>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</si>
  <si>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</si>
  <si>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</si>
  <si>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</si>
  <si>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</si>
  <si>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</si>
  <si>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</si>
  <si>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</si>
  <si>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</si>
  <si>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</si>
  <si>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</si>
  <si>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</si>
  <si>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</si>
  <si>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</si>
  <si>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</si>
  <si>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</si>
  <si>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</si>
  <si>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</si>
  <si>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</si>
  <si>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</si>
  <si>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</si>
  <si>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</si>
  <si>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</si>
  <si>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</si>
  <si>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</si>
  <si>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</si>
  <si>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</si>
  <si>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</si>
  <si>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</si>
  <si>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</si>
  <si>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</si>
  <si>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</si>
  <si>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</si>
  <si>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</si>
  <si>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</si>
  <si>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</si>
  <si>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</si>
  <si>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</si>
  <si>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</si>
  <si>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</si>
  <si>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</si>
  <si>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</si>
  <si>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</si>
  <si>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</si>
  <si>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</si>
  <si>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</si>
  <si>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</si>
  <si>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</si>
  <si>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</si>
  <si>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</si>
  <si>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</si>
  <si>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</si>
  <si>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</si>
  <si>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</si>
  <si>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</si>
  <si>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</si>
  <si>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</si>
  <si>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</si>
  <si>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</si>
  <si>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</si>
  <si>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</si>
  <si>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</si>
  <si>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</si>
  <si>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</si>
  <si>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</si>
  <si>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</si>
  <si>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</si>
  <si>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</si>
  <si>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</si>
  <si>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</si>
  <si>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</si>
  <si>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</si>
  <si>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</si>
  <si>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</si>
  <si>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</si>
  <si>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</si>
  <si>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</si>
  <si>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</si>
  <si>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</si>
  <si>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</si>
  <si>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</si>
  <si>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</si>
  <si>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</si>
  <si>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</si>
  <si>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</si>
  <si>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</si>
  <si>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</si>
  <si>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</si>
  <si>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</si>
  <si>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</si>
  <si>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</si>
  <si>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</si>
  <si>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</si>
  <si>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</si>
  <si>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</si>
  <si>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</si>
  <si>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</si>
  <si>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</si>
  <si>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</si>
  <si>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</si>
  <si>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</si>
  <si>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</si>
  <si>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</si>
  <si>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</si>
  <si>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</si>
  <si>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</si>
  <si>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</si>
  <si>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</si>
  <si>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</si>
  <si>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</si>
  <si>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</si>
  <si>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</si>
  <si>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</si>
  <si>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</si>
  <si>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</si>
  <si>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</si>
  <si>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</si>
  <si>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</si>
  <si>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</si>
  <si>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</si>
  <si>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</si>
  <si>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</si>
  <si>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</si>
  <si>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</si>
  <si>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</si>
  <si>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</si>
  <si>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</si>
  <si>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</si>
  <si>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</si>
  <si>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</si>
  <si>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</si>
  <si>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</si>
  <si>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</si>
  <si>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</si>
  <si>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</si>
  <si>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</si>
  <si>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</si>
  <si>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</si>
  <si>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</si>
  <si>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</si>
  <si>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</si>
  <si>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</si>
  <si>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</si>
  <si>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</si>
  <si>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</si>
  <si>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</si>
  <si>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</si>
  <si>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</si>
  <si>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</si>
  <si>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</si>
  <si>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</si>
  <si>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</si>
  <si>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</si>
  <si>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</si>
  <si>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</si>
  <si>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</si>
  <si>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</si>
  <si>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</si>
  <si>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</si>
  <si>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</si>
  <si>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</si>
  <si>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</si>
  <si>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</si>
  <si>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</si>
  <si>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</si>
  <si>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</si>
  <si>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</si>
  <si>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</si>
  <si>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</si>
  <si>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</si>
  <si>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</si>
  <si>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</si>
  <si>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</si>
  <si>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</si>
  <si>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</si>
  <si>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</si>
  <si>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</si>
  <si>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</si>
  <si>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</si>
  <si>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</si>
  <si>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</si>
  <si>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</si>
  <si>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</si>
  <si>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</si>
  <si>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</si>
  <si>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</si>
  <si>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</si>
  <si>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</si>
  <si>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</si>
  <si>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</si>
  <si>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</si>
  <si>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</si>
  <si>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</si>
  <si>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</si>
  <si>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</si>
  <si>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</si>
  <si>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</si>
  <si>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</si>
  <si>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</si>
  <si>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</si>
  <si>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</si>
  <si>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</si>
  <si>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</si>
  <si>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</si>
  <si>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</si>
  <si>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</si>
  <si>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</si>
  <si>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</si>
  <si>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</si>
  <si>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</si>
  <si>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</si>
  <si>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</si>
  <si>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</si>
  <si>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</si>
  <si>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</si>
  <si>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</si>
  <si>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</si>
  <si>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</si>
  <si>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</si>
  <si>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</si>
  <si>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</si>
  <si>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</si>
  <si>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</si>
  <si>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</si>
  <si>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</si>
  <si>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</si>
  <si>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</si>
  <si>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</si>
  <si>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</si>
  <si>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</si>
  <si>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</si>
  <si>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</si>
  <si>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</si>
  <si>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</si>
  <si>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</si>
  <si>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</si>
  <si>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</si>
  <si>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</si>
  <si>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</si>
  <si>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</si>
  <si>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</si>
  <si>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</si>
  <si>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</si>
  <si>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</si>
  <si>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</si>
  <si>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</si>
  <si>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</si>
  <si>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</si>
  <si>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</si>
  <si>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</si>
  <si>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</si>
  <si>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</si>
  <si>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</si>
  <si>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</si>
  <si>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</si>
  <si>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</si>
  <si>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</si>
  <si>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</si>
  <si>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</si>
  <si>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</si>
  <si>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</si>
  <si>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</si>
  <si>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</si>
  <si>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</si>
  <si>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</si>
  <si>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</si>
  <si>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</si>
  <si>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</si>
  <si>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</si>
  <si>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</si>
  <si>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</si>
  <si>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</si>
  <si>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</si>
  <si>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</si>
  <si>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</si>
  <si>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</si>
  <si>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</si>
  <si>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</si>
  <si>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</si>
  <si>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</si>
  <si>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</si>
  <si>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</si>
  <si>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</si>
  <si>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</si>
  <si>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</si>
  <si>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</si>
  <si>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</si>
  <si>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</si>
  <si>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</si>
  <si>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</si>
  <si>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</si>
  <si>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</si>
  <si>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</si>
  <si>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</si>
  <si>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</si>
  <si>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</si>
  <si>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</si>
  <si>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</si>
  <si>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</si>
  <si>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</si>
  <si>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</si>
  <si>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</si>
  <si>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</si>
  <si>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</si>
  <si>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</si>
  <si>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</si>
  <si>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</si>
  <si>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</si>
  <si>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</si>
  <si>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</si>
  <si>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</si>
  <si>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</si>
  <si>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</si>
  <si>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</si>
  <si>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</si>
  <si>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</si>
  <si>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</si>
  <si>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</si>
  <si>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</si>
  <si>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</si>
  <si>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</si>
  <si>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</si>
  <si>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</si>
  <si>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</si>
  <si>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</si>
  <si>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</si>
  <si>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</si>
  <si>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</si>
  <si>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</si>
  <si>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</si>
  <si>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</si>
  <si>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</si>
  <si>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</si>
  <si>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</si>
  <si>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</si>
  <si>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</si>
  <si>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</si>
  <si>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</si>
  <si>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</si>
  <si>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</si>
  <si>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</si>
  <si>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</si>
  <si>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</si>
  <si>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</si>
  <si>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</si>
  <si>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</si>
  <si>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</si>
  <si>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</si>
  <si>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</si>
  <si>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</si>
  <si>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</si>
  <si>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</si>
  <si>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</si>
  <si>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</si>
  <si>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</si>
  <si>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</si>
  <si>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</si>
  <si>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</si>
  <si>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</si>
  <si>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</si>
  <si>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</si>
  <si>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</si>
  <si>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</si>
  <si>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</si>
  <si>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</si>
  <si>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</si>
  <si>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</si>
  <si>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</si>
  <si>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</si>
  <si>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</si>
  <si>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</si>
  <si>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</si>
  <si>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</si>
  <si>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</si>
  <si>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</si>
  <si>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</si>
  <si>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</si>
  <si>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</si>
  <si>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</si>
  <si>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</si>
  <si>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</si>
  <si>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</si>
  <si>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</si>
  <si>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</si>
  <si>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</si>
  <si>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</si>
  <si>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</si>
  <si>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</si>
  <si>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</si>
  <si>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</si>
  <si>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</si>
  <si>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</si>
  <si>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</si>
  <si>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</si>
  <si>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</si>
  <si>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</si>
  <si>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</si>
  <si>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</si>
  <si>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</si>
  <si>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</si>
  <si>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</si>
  <si>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</si>
  <si>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</si>
  <si>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</si>
  <si>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</si>
  <si>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</si>
  <si>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</si>
  <si>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</si>
  <si>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</si>
  <si>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</si>
  <si>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</si>
  <si>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</si>
  <si>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</si>
  <si>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</si>
  <si>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</si>
  <si>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</si>
  <si>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</si>
  <si>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</si>
  <si>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</si>
  <si>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</si>
  <si>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</si>
  <si>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</si>
  <si>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</si>
  <si>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</si>
  <si>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</si>
  <si>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</si>
  <si>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</si>
  <si>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</si>
  <si>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</si>
  <si>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</si>
  <si>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</si>
  <si>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</si>
  <si>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</si>
  <si>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</si>
  <si>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</si>
  <si>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</si>
  <si>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</si>
  <si>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</si>
  <si>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</si>
  <si>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</si>
  <si>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</si>
  <si>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</si>
  <si>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</si>
  <si>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</si>
  <si>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</si>
  <si>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</si>
  <si>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</si>
  <si>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</si>
  <si>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</si>
  <si>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</si>
  <si>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</si>
  <si>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</si>
  <si>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</si>
  <si>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</si>
  <si>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</si>
  <si>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</si>
  <si>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</si>
  <si>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</si>
  <si>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</si>
  <si>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</si>
  <si>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</si>
  <si>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</si>
  <si>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</si>
  <si>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</si>
  <si>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</si>
  <si>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</si>
  <si>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</si>
  <si>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</si>
  <si>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</si>
  <si>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</si>
  <si>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</si>
  <si>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</si>
  <si>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</si>
  <si>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</si>
  <si>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</si>
  <si>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</si>
  <si>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</si>
  <si>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</si>
  <si>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</si>
  <si>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</si>
  <si>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</si>
  <si>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</si>
  <si>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</si>
  <si>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</si>
  <si>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</si>
  <si>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</si>
  <si>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</si>
  <si>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</si>
  <si>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</si>
  <si>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</si>
  <si>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</si>
  <si>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</si>
  <si>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</si>
  <si>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</si>
  <si>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</si>
  <si>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</si>
  <si>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</si>
  <si>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</si>
  <si>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</si>
  <si>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</si>
  <si>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</si>
  <si>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</si>
  <si>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</si>
  <si>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</si>
  <si>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</si>
  <si>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</si>
  <si>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</si>
  <si>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</si>
  <si>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</si>
  <si>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</si>
  <si>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</si>
  <si>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</si>
  <si>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</si>
  <si>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</si>
  <si>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</si>
  <si>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</si>
  <si>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</si>
  <si>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</si>
  <si>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</si>
  <si>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</si>
  <si>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</si>
  <si>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</si>
  <si>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</si>
  <si>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</si>
  <si>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</si>
  <si>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</si>
  <si>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</si>
  <si>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</si>
  <si>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</si>
  <si>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</si>
  <si>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</si>
  <si>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</si>
  <si>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</si>
  <si>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</si>
  <si>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</si>
  <si>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</si>
  <si>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</si>
  <si>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</si>
  <si>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</si>
  <si>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</si>
  <si>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</si>
  <si>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</si>
  <si>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</si>
  <si>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</si>
  <si>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</si>
  <si>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</si>
  <si>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</si>
  <si>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</si>
  <si>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</si>
  <si>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</si>
  <si>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</si>
  <si>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</si>
  <si>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</si>
  <si>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</si>
  <si>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</si>
  <si>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</si>
  <si>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</si>
  <si>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</si>
  <si>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</si>
  <si>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</si>
  <si>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</si>
  <si>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</si>
  <si>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</si>
  <si>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</si>
  <si>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</si>
  <si>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</si>
  <si>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</si>
  <si>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</si>
  <si>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</si>
  <si>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</si>
  <si>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</si>
  <si>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</si>
  <si>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</si>
  <si>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</si>
  <si>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</si>
  <si>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</si>
  <si>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</si>
  <si>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</si>
  <si>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</si>
  <si>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</si>
  <si>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</si>
  <si>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</si>
  <si>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</si>
  <si>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</si>
  <si>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</si>
  <si>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</si>
  <si>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</si>
  <si>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</si>
  <si>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</si>
  <si>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</si>
  <si>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</si>
  <si>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</si>
  <si>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</si>
  <si>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</si>
  <si>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</si>
  <si>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</si>
  <si>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</si>
  <si>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</si>
  <si>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</si>
  <si>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</si>
  <si>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</si>
  <si>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</si>
  <si>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</si>
  <si>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</si>
  <si>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</si>
  <si>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</si>
  <si>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</si>
  <si>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</si>
  <si>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</si>
  <si>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</si>
  <si>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</si>
  <si>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</si>
  <si>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</si>
  <si>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</si>
  <si>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</si>
  <si>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</si>
  <si>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</si>
  <si>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</si>
  <si>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</si>
  <si>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</si>
  <si>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</si>
  <si>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</si>
  <si>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</si>
  <si>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</si>
  <si>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</si>
  <si>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</si>
  <si>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</si>
  <si>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</si>
  <si>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</si>
  <si>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</si>
  <si>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</si>
  <si>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</si>
  <si>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</si>
  <si>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</si>
  <si>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</si>
  <si>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</si>
  <si>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</si>
  <si>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</si>
  <si>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</si>
  <si>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</si>
  <si>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</si>
  <si>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</si>
  <si>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</si>
  <si>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</si>
  <si>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</si>
  <si>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</si>
  <si>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</si>
  <si>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</si>
  <si>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</si>
  <si>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</si>
  <si>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</si>
  <si>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</si>
  <si>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</si>
  <si>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</si>
  <si>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</si>
  <si>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</si>
  <si>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</si>
  <si>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</si>
  <si>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</si>
  <si>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</si>
  <si>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</si>
  <si>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</si>
  <si>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</si>
  <si>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</si>
  <si>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</si>
  <si>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</si>
  <si>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</si>
  <si>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</si>
  <si>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</si>
  <si>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</si>
  <si>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</si>
  <si>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</si>
  <si>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</si>
  <si>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</si>
  <si>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</si>
  <si>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</si>
  <si>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</si>
  <si>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</si>
  <si>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</si>
  <si>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</si>
  <si>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</si>
  <si>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</si>
  <si>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</si>
  <si>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</si>
  <si>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</si>
  <si>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</si>
  <si>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</si>
  <si>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</si>
  <si>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</si>
  <si>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</si>
  <si>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</si>
  <si>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</si>
  <si>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</si>
  <si>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</si>
  <si>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</si>
  <si>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</si>
  <si>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</si>
  <si>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</si>
  <si>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</si>
  <si>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</si>
  <si>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</si>
  <si>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</si>
  <si>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</si>
  <si>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</si>
  <si>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</si>
  <si>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</si>
  <si>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</si>
  <si>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</si>
  <si>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</si>
  <si>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</si>
  <si>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</si>
  <si>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</si>
  <si>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</si>
  <si>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</si>
  <si>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</si>
  <si>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</si>
  <si>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</si>
  <si>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</si>
  <si>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</si>
  <si>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</si>
  <si>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</si>
  <si>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</si>
  <si>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</si>
  <si>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</si>
  <si>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</si>
  <si>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</si>
  <si>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</si>
  <si>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</si>
  <si>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</si>
  <si>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</si>
  <si>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</si>
  <si>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</si>
  <si>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</si>
  <si>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</si>
  <si>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</si>
  <si>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</si>
  <si>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</si>
  <si>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</si>
  <si>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</si>
  <si>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</si>
  <si>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</si>
  <si>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</si>
  <si>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</si>
  <si>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</si>
  <si>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</si>
  <si>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</si>
  <si>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</si>
  <si>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</si>
  <si>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</si>
  <si>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</si>
  <si>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</si>
  <si>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</si>
  <si>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</si>
  <si>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</si>
  <si>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</si>
  <si>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</si>
  <si>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</si>
  <si>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</si>
  <si>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</si>
  <si>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</si>
  <si>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</si>
  <si>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</si>
  <si>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</si>
  <si>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</si>
  <si>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</si>
  <si>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</si>
  <si>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</si>
  <si>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</si>
  <si>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</si>
  <si>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</si>
  <si>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</si>
  <si>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</si>
  <si>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</si>
  <si>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</si>
  <si>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</si>
  <si>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</si>
  <si>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</si>
  <si>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</si>
  <si>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</si>
  <si>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</si>
  <si>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</si>
  <si>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</si>
  <si>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</si>
  <si>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</si>
  <si>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</si>
  <si>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</si>
  <si>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</si>
  <si>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</si>
  <si>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</si>
  <si>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</si>
  <si>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</si>
  <si>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</si>
  <si>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</si>
  <si>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</si>
  <si>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</si>
  <si>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</si>
  <si>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</si>
  <si>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</si>
  <si>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</si>
  <si>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</si>
  <si>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</si>
  <si>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</si>
  <si>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</si>
  <si>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</si>
  <si>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</si>
  <si>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</si>
  <si>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</si>
  <si>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</si>
  <si>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</si>
  <si>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</si>
  <si>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</si>
  <si>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</si>
  <si>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</si>
  <si>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</si>
  <si>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</si>
  <si>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</si>
  <si>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</si>
  <si>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</si>
  <si>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</si>
  <si>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</si>
  <si>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</si>
  <si>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</si>
  <si>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</si>
  <si>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</si>
  <si>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</si>
  <si>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</si>
  <si>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</si>
  <si>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</si>
  <si>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</si>
  <si>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</si>
  <si>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</si>
  <si>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</si>
  <si>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</si>
  <si>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</si>
  <si>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</si>
  <si>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</si>
  <si>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</si>
  <si>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</si>
  <si>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</si>
  <si>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</si>
  <si>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</si>
  <si>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</si>
  <si>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</si>
  <si>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</si>
  <si>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</si>
  <si>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</si>
  <si>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</si>
  <si>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</si>
  <si>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</si>
  <si>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</si>
  <si>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</si>
  <si>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</si>
  <si>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</si>
  <si>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</si>
  <si>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</si>
  <si>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</si>
  <si>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</si>
  <si>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</si>
  <si>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</si>
  <si>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</si>
  <si>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</si>
  <si>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</si>
  <si>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</si>
  <si>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</si>
  <si>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</si>
  <si>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</si>
  <si>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</si>
  <si>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</si>
  <si>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</si>
  <si>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</si>
  <si>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</si>
  <si>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</si>
  <si>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</si>
  <si>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</si>
  <si>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</si>
  <si>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</si>
  <si>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</si>
  <si>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</si>
  <si>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</si>
  <si>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</si>
  <si>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</si>
  <si>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</si>
  <si>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</si>
  <si>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</si>
  <si>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</si>
  <si>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</si>
  <si>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</si>
  <si>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</si>
  <si>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</si>
  <si>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</si>
  <si>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</si>
  <si>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</si>
  <si>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</si>
  <si>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</si>
  <si>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</si>
  <si>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</si>
  <si>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</si>
  <si>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</si>
  <si>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</si>
  <si>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</si>
  <si>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</si>
  <si>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</si>
  <si>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</si>
  <si>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</si>
  <si>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</si>
  <si>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</si>
  <si>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</si>
  <si>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</si>
  <si>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</si>
  <si>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</si>
  <si>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</si>
  <si>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</si>
  <si>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</si>
  <si>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</si>
  <si>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</si>
  <si>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</si>
  <si>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</si>
  <si>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</si>
  <si>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</si>
  <si>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</si>
  <si>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</si>
  <si>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</si>
  <si>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</si>
  <si>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</si>
  <si>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</si>
  <si>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</si>
  <si>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</si>
  <si>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</si>
  <si>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</si>
  <si>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</si>
  <si>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</si>
  <si>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</si>
  <si>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</si>
  <si>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</si>
  <si>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</si>
  <si>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</si>
  <si>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</si>
  <si>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</si>
  <si>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</si>
  <si>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</si>
  <si>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</si>
  <si>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</si>
  <si>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</si>
  <si>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</si>
  <si>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</si>
  <si>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</si>
  <si>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</si>
  <si>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</si>
  <si>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</si>
  <si>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</si>
  <si>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</si>
  <si>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</si>
  <si>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</si>
  <si>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</si>
  <si>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</si>
  <si>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</si>
  <si>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</si>
  <si>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</si>
  <si>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</si>
  <si>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</si>
  <si>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</si>
  <si>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</si>
  <si>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</si>
  <si>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</si>
  <si>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</si>
  <si>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</si>
  <si>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</si>
  <si>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</si>
  <si>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</si>
  <si>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</si>
  <si>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</si>
  <si>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</si>
  <si>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</si>
  <si>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</si>
  <si>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</si>
  <si>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</si>
  <si>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</si>
  <si>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</si>
  <si>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</si>
  <si>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</si>
  <si>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</si>
  <si>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</si>
  <si>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</si>
  <si>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</si>
  <si>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</si>
  <si>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</si>
  <si>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</si>
  <si>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</si>
  <si>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</si>
  <si>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</si>
  <si>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</si>
  <si>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</si>
  <si>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</si>
  <si>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</si>
  <si>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</si>
  <si>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</si>
  <si>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</si>
  <si>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</si>
  <si>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</si>
  <si>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</si>
  <si>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</si>
  <si>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</si>
  <si>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</si>
  <si>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</si>
  <si>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</si>
  <si>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</si>
  <si>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</si>
  <si>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</si>
  <si>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</si>
  <si>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</si>
  <si>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</si>
  <si>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</si>
  <si>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</si>
  <si>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</si>
  <si>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</si>
  <si>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</si>
  <si>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</si>
  <si>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</si>
  <si>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</si>
  <si>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</si>
  <si>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</si>
  <si>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</si>
  <si>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</si>
  <si>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</si>
  <si>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</si>
  <si>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</si>
  <si>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</si>
  <si>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</si>
  <si>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</si>
  <si>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</si>
  <si>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</si>
  <si>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</si>
  <si>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</si>
  <si>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</si>
  <si>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</si>
  <si>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</si>
  <si>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</si>
  <si>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</si>
  <si>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</si>
  <si>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</si>
  <si>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</si>
  <si>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</si>
  <si>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</si>
  <si>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</si>
  <si>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</si>
  <si>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</si>
  <si>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</si>
  <si>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</si>
  <si>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</si>
  <si>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</si>
  <si>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</si>
  <si>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</si>
  <si>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</si>
  <si>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</si>
  <si>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</si>
  <si>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</si>
  <si>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</si>
  <si>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</si>
  <si>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</si>
  <si>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</si>
  <si>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</si>
  <si>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</si>
  <si>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</si>
  <si>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</si>
  <si>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</si>
  <si>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</si>
  <si>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</si>
  <si>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</si>
  <si>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</si>
  <si>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</si>
  <si>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</si>
  <si>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</si>
  <si>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</si>
  <si>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</si>
  <si>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</si>
  <si>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</si>
  <si>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</si>
  <si>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</si>
  <si>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</si>
  <si>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</si>
  <si>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</si>
  <si>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</si>
  <si>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</si>
  <si>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</si>
  <si>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</si>
  <si>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</si>
  <si>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</si>
  <si>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</si>
  <si>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</si>
  <si>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</si>
  <si>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</si>
  <si>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</si>
  <si>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</si>
  <si>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</si>
  <si>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</si>
  <si>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</si>
  <si>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</si>
  <si>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</si>
  <si>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</si>
  <si>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</si>
  <si>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</si>
  <si>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</si>
  <si>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</si>
  <si>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</si>
  <si>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</si>
  <si>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</si>
  <si>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</si>
  <si>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</si>
  <si>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</si>
  <si>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</si>
  <si>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</si>
  <si>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</si>
  <si>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</si>
  <si>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</si>
  <si>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</si>
  <si>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</si>
  <si>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</si>
  <si>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</si>
  <si>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</si>
  <si>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</si>
  <si>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</si>
  <si>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</si>
  <si>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</si>
  <si>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</si>
  <si>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</si>
  <si>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</si>
  <si>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</si>
  <si>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</si>
  <si>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</si>
  <si>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</si>
  <si>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</si>
  <si>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</si>
  <si>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</si>
  <si>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</si>
  <si>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</si>
  <si>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</si>
  <si>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</si>
  <si>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</si>
  <si>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</si>
  <si>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</si>
  <si>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</si>
  <si>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</si>
  <si>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</si>
  <si>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</si>
  <si>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</si>
  <si>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</si>
  <si>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</si>
  <si>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</si>
  <si>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</si>
  <si>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</si>
  <si>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</si>
  <si>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</si>
  <si>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</si>
  <si>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</si>
  <si>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</si>
  <si>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</si>
  <si>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</si>
  <si>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</si>
  <si>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</si>
  <si>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</si>
  <si>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</si>
  <si>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</si>
  <si>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</si>
  <si>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</si>
  <si>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</si>
  <si>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</si>
  <si>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</si>
  <si>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</si>
  <si>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</si>
  <si>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</si>
  <si>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</si>
  <si>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</si>
  <si>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</si>
  <si>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</si>
  <si>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</si>
  <si>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</si>
  <si>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</si>
  <si>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</si>
  <si>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</si>
  <si>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</si>
  <si>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</si>
  <si>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</si>
  <si>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</si>
  <si>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</si>
  <si>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</si>
  <si>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</si>
  <si>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</si>
  <si>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</si>
  <si>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</si>
  <si>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</si>
  <si>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</si>
  <si>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</si>
  <si>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</si>
  <si>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</si>
  <si>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</si>
  <si>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</si>
  <si>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</si>
  <si>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</si>
  <si>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</si>
  <si>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</si>
  <si>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</si>
  <si>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</si>
  <si>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</si>
  <si>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</si>
  <si>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</si>
  <si>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</si>
  <si>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</si>
  <si>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</si>
  <si>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</si>
  <si>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</si>
  <si>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</si>
  <si>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</si>
  <si>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</si>
  <si>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</si>
  <si>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</si>
  <si>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</si>
  <si>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</si>
  <si>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</si>
  <si>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</si>
  <si>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</si>
  <si>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</si>
  <si>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</si>
  <si>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</si>
  <si>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</si>
  <si>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</si>
  <si>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</si>
  <si>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</si>
  <si>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</si>
  <si>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</si>
  <si>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</si>
  <si>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</si>
  <si>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</si>
  <si>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</si>
  <si>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</si>
  <si>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</si>
  <si>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</si>
  <si>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</si>
  <si>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</si>
  <si>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</si>
  <si>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</si>
  <si>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</si>
  <si>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</si>
  <si>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</si>
  <si>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</si>
  <si>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</si>
  <si>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</si>
  <si>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</si>
  <si>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</si>
  <si>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</si>
  <si>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</si>
  <si>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</si>
  <si>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</si>
  <si>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</si>
  <si>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</si>
  <si>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</si>
  <si>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</si>
  <si>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</si>
  <si>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</si>
  <si>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</si>
  <si>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</si>
  <si>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</si>
  <si>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</si>
  <si>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</si>
  <si>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</si>
  <si>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</si>
  <si>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</si>
  <si>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</si>
  <si>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</si>
  <si>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</si>
  <si>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</si>
  <si>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</si>
  <si>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</si>
  <si>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</si>
  <si>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</si>
  <si>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</si>
  <si>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</si>
  <si>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</si>
  <si>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</si>
  <si>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</si>
  <si>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</si>
  <si>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</si>
  <si>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</si>
  <si>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</si>
  <si>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</si>
  <si>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</si>
  <si>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</si>
  <si>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</si>
  <si>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</si>
  <si>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</si>
  <si>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</si>
  <si>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</si>
  <si>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</si>
  <si>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</si>
  <si>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</si>
  <si>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</si>
  <si>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</si>
  <si>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</si>
  <si>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</si>
  <si>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</si>
  <si>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</si>
  <si>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</si>
  <si>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</si>
  <si>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</si>
  <si>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</si>
  <si>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</si>
  <si>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</si>
  <si>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</si>
  <si>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</si>
  <si>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</si>
  <si>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</si>
  <si>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</si>
  <si>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</si>
  <si>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</si>
  <si>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</si>
  <si>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</si>
  <si>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</si>
  <si>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</si>
  <si>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</si>
  <si>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</si>
  <si>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</si>
  <si>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</si>
  <si>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</si>
  <si>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</si>
  <si>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</si>
  <si>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</si>
  <si>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</si>
  <si>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</si>
  <si>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</si>
  <si>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</si>
  <si>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</si>
  <si>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</si>
  <si>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</si>
  <si>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</si>
  <si>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</si>
  <si>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</si>
  <si>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</si>
  <si>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</si>
  <si>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</si>
  <si>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</si>
  <si>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</si>
  <si>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</si>
  <si>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</si>
  <si>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</si>
  <si>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</si>
  <si>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</si>
  <si>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</si>
  <si>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</si>
  <si>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</si>
  <si>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</si>
  <si>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</si>
  <si>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</si>
  <si>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</si>
  <si>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</si>
  <si>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</si>
  <si>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</si>
  <si>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</si>
  <si>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</si>
  <si>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</si>
  <si>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</si>
  <si>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</si>
  <si>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</si>
  <si>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</si>
  <si>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</si>
  <si>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</si>
  <si>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</si>
  <si>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</si>
  <si>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</si>
  <si>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</si>
  <si>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</si>
  <si>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</si>
  <si>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</si>
  <si>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</si>
  <si>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</si>
  <si>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</si>
  <si>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</si>
  <si>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</si>
  <si>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</si>
  <si>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</si>
  <si>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</si>
  <si>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</si>
  <si>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</si>
  <si>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</si>
  <si>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</si>
  <si>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</si>
  <si>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</si>
  <si>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</si>
  <si>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</si>
  <si>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</si>
  <si>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</si>
  <si>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</si>
  <si>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</si>
  <si>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</si>
  <si>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</si>
  <si>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</si>
  <si>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</si>
  <si>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</si>
  <si>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</si>
  <si>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</si>
  <si>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</si>
  <si>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</si>
  <si>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</si>
  <si>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</si>
  <si>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</si>
  <si>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</si>
  <si>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</si>
  <si>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</si>
  <si>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</si>
  <si>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</si>
  <si>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</si>
  <si>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</si>
  <si>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</si>
  <si>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</si>
  <si>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</si>
  <si>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</si>
  <si>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</si>
  <si>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</si>
  <si>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</si>
  <si>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</si>
  <si>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</si>
  <si>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</si>
  <si>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</si>
  <si>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</si>
  <si>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</si>
  <si>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</si>
  <si>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</si>
  <si>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</si>
  <si>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</si>
  <si>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</si>
  <si>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</si>
  <si>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</si>
  <si>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</si>
  <si>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</si>
  <si>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</si>
  <si>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</si>
  <si>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</si>
  <si>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</si>
  <si>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</si>
  <si>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</si>
  <si>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</si>
  <si>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</si>
  <si>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</si>
  <si>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</si>
  <si>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</si>
  <si>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</si>
  <si>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</si>
  <si>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</si>
  <si>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</si>
  <si>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</si>
  <si>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</si>
  <si>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</si>
  <si>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</si>
  <si>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</si>
  <si>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</si>
  <si>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</si>
  <si>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</si>
  <si>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</si>
  <si>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</si>
  <si>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</si>
  <si>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</si>
  <si>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</si>
  <si>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</si>
  <si>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</si>
  <si>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</si>
  <si>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</si>
  <si>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</si>
  <si>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</si>
  <si>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</si>
  <si>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</si>
  <si>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</si>
  <si>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</si>
  <si>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</si>
  <si>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</si>
  <si>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</si>
  <si>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</si>
  <si>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</si>
  <si>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</si>
  <si>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</si>
  <si>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</si>
  <si>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</si>
  <si>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</si>
  <si>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</si>
  <si>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</si>
  <si>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</si>
  <si>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</si>
  <si>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</si>
  <si>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</si>
  <si>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</si>
  <si>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</si>
  <si>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</si>
  <si>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</si>
  <si>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</si>
  <si>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</si>
  <si>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</si>
  <si>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</si>
  <si>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</si>
  <si>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</si>
  <si>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</si>
  <si>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</si>
  <si>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</si>
  <si>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</si>
  <si>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</si>
  <si>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</si>
  <si>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</si>
  <si>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</si>
  <si>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</si>
  <si>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</si>
  <si>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</si>
  <si>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</si>
  <si>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</si>
  <si>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</si>
  <si>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</si>
  <si>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</si>
  <si>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</si>
  <si>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</si>
  <si>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</si>
  <si>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</si>
  <si>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</si>
  <si>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</si>
  <si>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</si>
  <si>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</si>
  <si>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</si>
  <si>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</si>
  <si>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</si>
  <si>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</si>
  <si>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</si>
  <si>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</si>
  <si>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</si>
  <si>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</si>
  <si>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</si>
  <si>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</si>
  <si>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</si>
  <si>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</si>
  <si>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</si>
  <si>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</si>
  <si>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</si>
  <si>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</si>
  <si>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</si>
  <si>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</si>
  <si>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</si>
  <si>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</si>
  <si>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</si>
  <si>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</si>
  <si>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</si>
  <si>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</si>
  <si>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</si>
  <si>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</si>
  <si>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</si>
  <si>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</si>
  <si>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</si>
  <si>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</si>
  <si>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</si>
  <si>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</si>
  <si>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</si>
  <si>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</si>
  <si>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</si>
  <si>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</si>
  <si>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</si>
  <si>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</si>
  <si>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</si>
  <si>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</si>
  <si>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</si>
  <si>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</si>
  <si>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</si>
  <si>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</si>
  <si>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</si>
  <si>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</si>
  <si>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</si>
  <si>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</si>
  <si>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</si>
  <si>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</si>
  <si>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</si>
  <si>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</si>
  <si>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</si>
  <si>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</si>
  <si>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</si>
  <si>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</si>
  <si>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</si>
  <si>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</si>
  <si>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</si>
  <si>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</si>
  <si>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</si>
  <si>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</si>
  <si>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</si>
  <si>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</si>
  <si>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</si>
  <si>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</si>
  <si>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</si>
  <si>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</si>
  <si>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</si>
  <si>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</si>
  <si>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</si>
  <si>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</si>
  <si>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</si>
  <si>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</si>
  <si>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</si>
  <si>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</si>
  <si>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</si>
  <si>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</si>
  <si>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</si>
  <si>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</si>
  <si>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</si>
  <si>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</si>
  <si>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</si>
  <si>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</si>
  <si>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</si>
  <si>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</si>
  <si>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</si>
  <si>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</si>
  <si>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</si>
  <si>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</si>
  <si>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</si>
  <si>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</si>
  <si>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</si>
  <si>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</si>
  <si>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</si>
  <si>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</si>
  <si>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</si>
  <si>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</si>
  <si>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</si>
  <si>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</si>
  <si>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</si>
  <si>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</si>
  <si>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</si>
  <si>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</si>
  <si>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</si>
  <si>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</si>
  <si>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</si>
  <si>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</si>
  <si>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</si>
  <si>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</si>
  <si>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</si>
  <si>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</si>
  <si>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</si>
  <si>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</si>
  <si>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</si>
  <si>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</si>
  <si>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</si>
  <si>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</si>
  <si>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</si>
  <si>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</si>
  <si>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</si>
  <si>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</si>
  <si>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</si>
  <si>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</si>
  <si>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</si>
  <si>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</si>
  <si>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</si>
  <si>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</si>
  <si>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</si>
  <si>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</si>
  <si>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</si>
  <si>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</si>
  <si>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</si>
  <si>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</si>
  <si>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</si>
  <si>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</si>
  <si>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</si>
  <si>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</si>
  <si>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</si>
  <si>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</si>
  <si>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</si>
  <si>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</si>
  <si>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</si>
  <si>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</si>
  <si>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</si>
  <si>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</si>
  <si>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</si>
  <si>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</si>
  <si>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</si>
  <si>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</si>
  <si>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</si>
  <si>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</si>
  <si>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</si>
  <si>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</si>
  <si>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</si>
  <si>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</si>
  <si>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</si>
  <si>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</si>
  <si>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</si>
  <si>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</si>
  <si>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</si>
  <si>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</si>
  <si>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</si>
  <si>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</si>
  <si>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</si>
  <si>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</si>
  <si>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</si>
  <si>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</si>
  <si>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</si>
  <si>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</si>
  <si>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</si>
  <si>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</si>
  <si>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</si>
  <si>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</si>
  <si>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</si>
  <si>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</si>
  <si>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</si>
  <si>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</si>
  <si>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</si>
  <si>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</si>
  <si>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</si>
  <si>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</si>
  <si>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</si>
  <si>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</si>
  <si>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</si>
  <si>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</si>
  <si>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</si>
  <si>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</si>
  <si>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</si>
  <si>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</si>
  <si>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</si>
  <si>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</si>
  <si>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</si>
  <si>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</si>
  <si>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</si>
  <si>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</si>
  <si>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</si>
  <si>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</si>
  <si>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</si>
  <si>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</si>
  <si>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</si>
  <si>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</si>
  <si>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</si>
  <si>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</si>
  <si>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</si>
  <si>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</si>
  <si>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</si>
  <si>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</si>
  <si>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</si>
  <si>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</si>
  <si>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</si>
  <si>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</si>
  <si>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</si>
  <si>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</si>
  <si>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</si>
  <si>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</si>
  <si>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</si>
  <si>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</si>
  <si>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</si>
  <si>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</si>
  <si>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</si>
  <si>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</si>
  <si>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</si>
  <si>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</si>
  <si>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</si>
  <si>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</si>
  <si>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</si>
  <si>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</si>
  <si>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</si>
  <si>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</si>
  <si>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</si>
  <si>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</si>
  <si>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</si>
  <si>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</si>
  <si>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</si>
  <si>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</si>
  <si>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</si>
  <si>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</si>
  <si>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</si>
  <si>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</si>
  <si>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</si>
  <si>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</si>
  <si>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</si>
  <si>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</si>
  <si>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</si>
  <si>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</si>
  <si>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</si>
  <si>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</si>
  <si>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</si>
  <si>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</si>
  <si>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</si>
  <si>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</si>
  <si>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</si>
  <si>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</si>
  <si>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</si>
  <si>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</si>
  <si>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</si>
  <si>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</si>
  <si>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</si>
  <si>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</si>
  <si>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</si>
  <si>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</si>
  <si>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</si>
  <si>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</si>
  <si>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</si>
  <si>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</si>
  <si>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</si>
  <si>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</si>
  <si>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</si>
  <si>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</si>
  <si>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</si>
  <si>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</si>
  <si>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</si>
  <si>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</si>
  <si>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</si>
  <si>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</si>
  <si>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</si>
  <si>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</si>
  <si>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</si>
  <si>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</si>
  <si>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</si>
  <si>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</si>
  <si>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</si>
  <si>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</si>
  <si>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</si>
  <si>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</si>
  <si>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</si>
  <si>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</si>
  <si>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</si>
  <si>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</si>
  <si>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</si>
  <si>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</si>
  <si>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</si>
  <si>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</si>
  <si>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</si>
  <si>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</si>
  <si>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</si>
  <si>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</si>
  <si>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</si>
  <si>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</si>
  <si>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</si>
  <si>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</si>
  <si>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</si>
  <si>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</si>
  <si>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</si>
  <si>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</si>
  <si>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</si>
  <si>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</si>
  <si>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</si>
  <si>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</si>
  <si>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</si>
  <si>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</si>
  <si>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</si>
  <si>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</si>
  <si>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</si>
  <si>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</si>
  <si>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</si>
  <si>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</si>
  <si>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</si>
  <si>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</si>
  <si>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</si>
  <si>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</si>
  <si>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</si>
  <si>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</si>
  <si>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</si>
  <si>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</si>
  <si>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</si>
  <si>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</si>
  <si>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</si>
  <si>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</si>
  <si>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</si>
  <si>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</si>
  <si>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</si>
  <si>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</si>
  <si>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</si>
  <si>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</si>
  <si>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</si>
  <si>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</si>
  <si>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</si>
  <si>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</si>
  <si>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</si>
  <si>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</si>
  <si>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</si>
  <si>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</si>
  <si>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</si>
  <si>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</si>
  <si>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</si>
  <si>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</si>
  <si>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</si>
  <si>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</si>
  <si>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</si>
  <si>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</si>
  <si>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</si>
  <si>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</si>
  <si>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</si>
  <si>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</si>
  <si>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</si>
  <si>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</si>
  <si>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</si>
  <si>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</si>
  <si>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</si>
  <si>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</si>
  <si>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</si>
  <si>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</si>
  <si>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</si>
  <si>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</si>
  <si>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</si>
  <si>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</si>
  <si>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</si>
  <si>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</si>
  <si>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</si>
  <si>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</si>
  <si>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</si>
  <si>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</si>
  <si>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</si>
  <si>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</si>
  <si>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</si>
  <si>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</si>
  <si>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</si>
  <si>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</si>
  <si>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</si>
  <si>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</si>
  <si>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</si>
  <si>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</si>
  <si>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</si>
  <si>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</si>
  <si>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</si>
  <si>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</si>
  <si>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</si>
  <si>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</si>
  <si>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</si>
  <si>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</si>
  <si>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</si>
  <si>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</si>
  <si>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</si>
  <si>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</si>
  <si>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</si>
  <si>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</si>
  <si>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</si>
  <si>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</si>
  <si>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</si>
  <si>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</si>
  <si>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</si>
  <si>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</si>
  <si>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</si>
  <si>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</si>
  <si>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</si>
  <si>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</si>
  <si>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</si>
  <si>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</si>
  <si>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</si>
  <si>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</si>
  <si>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</si>
  <si>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</si>
  <si>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</si>
  <si>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</si>
  <si>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</si>
  <si>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</si>
  <si>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</si>
  <si>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</si>
  <si>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</si>
  <si>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</si>
  <si>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</si>
  <si>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</si>
  <si>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</si>
  <si>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</si>
  <si>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</si>
  <si>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</si>
  <si>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</si>
  <si>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</si>
  <si>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</si>
  <si>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</si>
  <si>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</si>
  <si>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</si>
  <si>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</si>
  <si>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</si>
  <si>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</si>
  <si>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</si>
  <si>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</si>
  <si>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</si>
  <si>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</si>
  <si>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</si>
  <si>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</si>
  <si>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</si>
  <si>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</si>
  <si>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</si>
  <si>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</si>
  <si>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</si>
  <si>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</si>
  <si>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</si>
  <si>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</si>
  <si>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</si>
  <si>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</si>
  <si>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</si>
  <si>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</si>
  <si>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</si>
  <si>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</si>
  <si>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</si>
  <si>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</si>
  <si>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</si>
  <si>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</si>
  <si>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</si>
  <si>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</si>
  <si>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</si>
  <si>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</si>
  <si>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</si>
  <si>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</si>
  <si>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</si>
  <si>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</si>
  <si>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</si>
  <si>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</si>
  <si>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</si>
  <si>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</si>
  <si>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</si>
  <si>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</si>
  <si>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</si>
  <si>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</si>
  <si>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</si>
  <si>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</si>
  <si>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</si>
  <si>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</si>
  <si>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</si>
  <si>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</si>
  <si>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</si>
  <si>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</si>
  <si>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</si>
  <si>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</si>
  <si>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</si>
  <si>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</si>
  <si>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</si>
  <si>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</si>
  <si>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</si>
  <si>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</si>
  <si>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</si>
  <si>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</si>
  <si>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</si>
  <si>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</si>
  <si>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</si>
  <si>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</si>
  <si>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</si>
  <si>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</si>
  <si>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</si>
  <si>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</si>
  <si>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</si>
  <si>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</si>
  <si>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</si>
  <si>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</si>
  <si>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</si>
  <si>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</si>
  <si>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</si>
  <si>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</si>
  <si>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</si>
  <si>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</si>
  <si>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</si>
  <si>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</si>
  <si>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</si>
  <si>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</si>
  <si>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</si>
  <si>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</si>
  <si>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</si>
  <si>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</si>
  <si>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</si>
  <si>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</si>
  <si>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</si>
  <si>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</si>
  <si>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</si>
  <si>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</si>
  <si>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</si>
  <si>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</si>
  <si>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</si>
  <si>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</si>
  <si>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</si>
  <si>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</si>
  <si>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</si>
  <si>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</si>
  <si>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</si>
  <si>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</si>
  <si>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</si>
  <si>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</si>
  <si>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</si>
  <si>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</si>
  <si>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</si>
  <si>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</si>
  <si>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</si>
  <si>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</si>
  <si>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</si>
  <si>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</si>
  <si>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</si>
  <si>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</si>
  <si>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</si>
  <si>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</si>
  <si>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</si>
  <si>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</si>
  <si>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</si>
  <si>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</si>
  <si>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</si>
  <si>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</si>
  <si>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</si>
  <si>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</si>
  <si>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</si>
  <si>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</si>
  <si>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</si>
  <si>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</si>
  <si>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</si>
  <si>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</si>
  <si>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</si>
  <si>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</si>
  <si>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</si>
  <si>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</si>
  <si>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</si>
  <si>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</si>
  <si>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</si>
  <si>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</si>
  <si>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</si>
  <si>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</si>
  <si>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</si>
  <si>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</si>
  <si>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</si>
  <si>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</si>
  <si>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</si>
  <si>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</si>
  <si>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</si>
  <si>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</si>
  <si>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</si>
  <si>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</si>
  <si>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</si>
  <si>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</si>
  <si>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</si>
  <si>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</si>
  <si>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</si>
  <si>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</si>
  <si>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</si>
  <si>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</si>
  <si>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</si>
  <si>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</si>
  <si>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</si>
  <si>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</si>
  <si>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</si>
  <si>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</si>
  <si>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</si>
  <si>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</si>
  <si>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</si>
  <si>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</si>
  <si>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</si>
  <si>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</si>
  <si>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</si>
  <si>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</si>
  <si>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</si>
  <si>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</si>
  <si>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</si>
  <si>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</si>
  <si>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</si>
  <si>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</si>
  <si>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</si>
  <si>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</si>
  <si>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</si>
  <si>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</si>
  <si>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</si>
  <si>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</si>
  <si>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</si>
  <si>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</si>
  <si>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</si>
  <si>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</si>
  <si>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</si>
  <si>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</si>
  <si>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</si>
  <si>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</si>
  <si>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</si>
  <si>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</si>
  <si>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</si>
  <si>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</si>
  <si>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</si>
  <si>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</si>
  <si>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</si>
  <si>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</si>
  <si>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</si>
  <si>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</si>
  <si>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</si>
  <si>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</si>
  <si>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</si>
  <si>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</si>
  <si>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</si>
  <si>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</si>
  <si>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</si>
  <si>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</si>
  <si>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</si>
  <si>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</si>
  <si>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</si>
  <si>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</si>
  <si>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</si>
  <si>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</si>
  <si>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</si>
  <si>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</si>
  <si>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</si>
  <si>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</si>
  <si>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</si>
  <si>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</si>
  <si>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</si>
  <si>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</si>
  <si>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</si>
  <si>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</si>
  <si>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</si>
  <si>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</si>
  <si>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</si>
  <si>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</si>
  <si>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</si>
  <si>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</si>
  <si>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</si>
  <si>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</si>
  <si>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</si>
  <si>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</si>
  <si>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</si>
  <si>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</si>
  <si>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</si>
  <si>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</si>
  <si>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</si>
  <si>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</si>
  <si>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</si>
  <si>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</si>
  <si>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</si>
  <si>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</si>
  <si>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</si>
  <si>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</si>
  <si>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</si>
  <si>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</si>
  <si>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</si>
  <si>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</si>
  <si>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</si>
  <si>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</si>
  <si>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</si>
  <si>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</si>
  <si>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</si>
  <si>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</si>
  <si>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</si>
  <si>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</si>
  <si>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</si>
  <si>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</si>
  <si>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</si>
  <si>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</si>
  <si>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</si>
  <si>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</si>
  <si>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</si>
  <si>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</si>
  <si>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</si>
  <si>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</si>
  <si>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</si>
  <si>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</si>
  <si>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</si>
  <si>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</si>
  <si>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</si>
  <si>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</si>
  <si>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</si>
  <si>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</si>
  <si>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</si>
  <si>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</si>
  <si>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</si>
  <si>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</si>
  <si>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</si>
  <si>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</si>
  <si>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</si>
  <si>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</si>
  <si>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</si>
  <si>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</si>
  <si>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</si>
  <si>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</si>
  <si>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</si>
  <si>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</si>
  <si>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</si>
  <si>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</si>
  <si>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</si>
  <si>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</si>
  <si>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</si>
  <si>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</si>
  <si>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</si>
  <si>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</si>
  <si>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</si>
  <si>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</si>
  <si>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</si>
  <si>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</si>
  <si>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</si>
  <si>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</si>
  <si>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</si>
  <si>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</si>
  <si>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</si>
  <si>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</si>
  <si>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</si>
  <si>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</si>
  <si>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</si>
  <si>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</si>
  <si>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</si>
  <si>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</si>
  <si>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</si>
  <si>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</si>
  <si>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</si>
  <si>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</si>
  <si>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</si>
  <si>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</si>
  <si>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</si>
  <si>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</si>
  <si>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</si>
  <si>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</si>
  <si>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</si>
  <si>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</si>
  <si>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</si>
  <si>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</si>
  <si>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</si>
  <si>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</si>
  <si>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</si>
  <si>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</si>
  <si>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</si>
  <si>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</si>
  <si>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</si>
  <si>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</si>
  <si>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</si>
  <si>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</si>
  <si>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</si>
  <si>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</si>
  <si>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</si>
  <si>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</si>
  <si>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</si>
  <si>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</si>
  <si>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</si>
  <si>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</si>
  <si>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</si>
  <si>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</si>
  <si>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</si>
  <si>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</si>
  <si>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</si>
  <si>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</si>
  <si>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</si>
  <si>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</si>
  <si>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</si>
  <si>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</si>
  <si>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</si>
  <si>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</si>
  <si>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</si>
  <si>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</si>
  <si>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</si>
  <si>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</si>
  <si>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</si>
  <si>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</si>
  <si>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</si>
  <si>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</si>
  <si>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</si>
  <si>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</si>
  <si>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</si>
  <si>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</si>
  <si>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</si>
  <si>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</si>
  <si>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</si>
  <si>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</si>
  <si>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</si>
  <si>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</si>
  <si>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</si>
  <si>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</si>
  <si>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</si>
  <si>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</si>
  <si>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</si>
  <si>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</si>
  <si>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</si>
  <si>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</si>
  <si>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</si>
  <si>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</si>
  <si>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</si>
  <si>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</si>
  <si>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</si>
  <si>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</si>
  <si>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</si>
  <si>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</si>
  <si>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</si>
  <si>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</si>
  <si>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</si>
  <si>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</si>
  <si>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</si>
  <si>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</si>
  <si>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</si>
  <si>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</si>
  <si>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</si>
  <si>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</si>
  <si>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</si>
  <si>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</si>
  <si>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</si>
  <si>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</si>
  <si>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</si>
  <si>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</si>
  <si>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</si>
  <si>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</si>
  <si>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</si>
  <si>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</si>
  <si>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</si>
  <si>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</si>
  <si>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</si>
  <si>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</si>
  <si>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</si>
  <si>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</si>
  <si>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</si>
  <si>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</si>
  <si>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</si>
  <si>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</si>
  <si>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</si>
  <si>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</si>
  <si>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</si>
  <si>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</si>
  <si>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</si>
  <si>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</si>
  <si>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</si>
  <si>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</si>
  <si>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</si>
  <si>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</si>
  <si>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</si>
  <si>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</si>
  <si>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</si>
  <si>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</si>
  <si>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</si>
  <si>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</si>
  <si>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</si>
  <si>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</si>
  <si>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</si>
  <si>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</si>
  <si>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</si>
  <si>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</si>
  <si>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</si>
  <si>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</si>
  <si>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</si>
  <si>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</si>
  <si>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</si>
  <si>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</si>
  <si>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</si>
  <si>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</si>
  <si>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</si>
  <si>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</si>
  <si>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</si>
  <si>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</si>
  <si>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</si>
  <si>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</si>
  <si>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</si>
  <si>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</si>
  <si>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</si>
  <si>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</si>
  <si>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</si>
  <si>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</si>
  <si>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</si>
  <si>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</si>
  <si>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</si>
  <si>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</si>
  <si>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</si>
  <si>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</si>
  <si>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</si>
  <si>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</si>
  <si>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</si>
  <si>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</si>
  <si>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</si>
  <si>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</si>
  <si>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</si>
  <si>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</si>
  <si>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</si>
  <si>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</si>
  <si>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</si>
  <si>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</si>
  <si>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</si>
  <si>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</si>
  <si>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</si>
  <si>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</si>
  <si>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</si>
  <si>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</si>
  <si>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</si>
  <si>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</si>
  <si>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</si>
  <si>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</si>
  <si>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</si>
  <si>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</si>
  <si>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</si>
  <si>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</si>
  <si>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</si>
  <si>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</si>
  <si>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</si>
  <si>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</si>
  <si>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</si>
  <si>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</si>
  <si>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</si>
  <si>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</si>
  <si>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</si>
  <si>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</si>
  <si>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</si>
  <si>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</si>
  <si>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</si>
  <si>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</si>
  <si>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</si>
  <si>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</si>
  <si>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</si>
  <si>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</si>
  <si>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</si>
  <si>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</si>
  <si>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</si>
  <si>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</si>
  <si>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</si>
  <si>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</si>
  <si>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</si>
  <si>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</si>
  <si>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</si>
  <si>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</si>
  <si>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</si>
  <si>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</si>
  <si>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</si>
  <si>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</si>
  <si>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</si>
  <si>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</si>
  <si>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</si>
  <si>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</si>
  <si>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</si>
  <si>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</si>
  <si>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</si>
  <si>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</si>
  <si>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</si>
  <si>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</si>
  <si>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</si>
  <si>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</si>
  <si>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</si>
  <si>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</si>
  <si>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</si>
  <si>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</si>
  <si>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</si>
  <si>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</si>
  <si>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</si>
  <si>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</si>
  <si>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</si>
  <si>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</si>
  <si>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</si>
  <si>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</si>
  <si>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</si>
  <si>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</si>
  <si>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</si>
  <si>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</si>
  <si>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</si>
  <si>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</si>
  <si>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</si>
  <si>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</si>
  <si>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</si>
  <si>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</si>
  <si>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</si>
  <si>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</si>
  <si>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</si>
  <si>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</si>
  <si>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</si>
  <si>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</si>
  <si>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</si>
  <si>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</si>
  <si>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</si>
  <si>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</si>
  <si>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</si>
  <si>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</si>
  <si>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</si>
  <si>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</si>
  <si>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</si>
  <si>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</si>
  <si>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</si>
  <si>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</si>
  <si>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</si>
  <si>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</si>
  <si>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</si>
  <si>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</si>
  <si>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</si>
  <si>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</si>
  <si>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</si>
  <si>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</si>
  <si>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</si>
  <si>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</si>
  <si>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</si>
  <si>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</si>
  <si>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</si>
  <si>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</si>
  <si>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</si>
  <si>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</si>
  <si>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</si>
  <si>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</si>
  <si>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</si>
  <si>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</si>
  <si>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</si>
  <si>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</si>
  <si>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</si>
  <si>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</si>
  <si>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</si>
  <si>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</si>
  <si>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</si>
  <si>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</si>
  <si>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</si>
  <si>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</si>
  <si>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</si>
  <si>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</si>
  <si>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</si>
  <si>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</si>
  <si>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</si>
  <si>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</si>
  <si>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</si>
  <si>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</si>
  <si>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</si>
  <si>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</si>
  <si>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</si>
  <si>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</si>
  <si>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</si>
  <si>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</si>
  <si>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</si>
  <si>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</si>
  <si>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</si>
  <si>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</si>
  <si>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</si>
  <si>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</si>
  <si>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</si>
  <si>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</si>
  <si>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</si>
  <si>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</si>
  <si>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</si>
  <si>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</si>
  <si>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</si>
  <si>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</si>
  <si>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</si>
  <si>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</si>
  <si>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</si>
  <si>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</si>
  <si>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</si>
  <si>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</si>
  <si>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</si>
  <si>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</si>
  <si>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</si>
  <si>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</si>
  <si>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</si>
  <si>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</si>
  <si>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</si>
  <si>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</si>
  <si>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</si>
  <si>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</si>
  <si>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</si>
  <si>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</si>
  <si>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</si>
  <si>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</si>
  <si>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</si>
  <si>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</si>
  <si>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</si>
  <si>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</si>
  <si>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</si>
  <si>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</si>
  <si>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</si>
  <si>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</si>
  <si>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</si>
  <si>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</si>
  <si>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</si>
  <si>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</si>
  <si>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</si>
  <si>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</si>
  <si>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</si>
  <si>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</si>
  <si>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</si>
  <si>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</si>
  <si>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</si>
  <si>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</si>
  <si>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</si>
  <si>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</si>
  <si>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</si>
  <si>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</si>
  <si>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</si>
  <si>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</si>
  <si>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</si>
  <si>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</si>
  <si>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</si>
  <si>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</si>
  <si>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</si>
  <si>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</si>
  <si>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</si>
  <si>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</si>
  <si>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</si>
  <si>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</si>
  <si>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</si>
  <si>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</si>
  <si>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</si>
  <si>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</si>
  <si>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</si>
  <si>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</si>
  <si>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</si>
  <si>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</si>
  <si>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</si>
  <si>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</si>
  <si>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</si>
  <si>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</si>
  <si>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</si>
  <si>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</si>
  <si>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</si>
  <si>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</si>
  <si>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</si>
  <si>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</si>
  <si>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</si>
  <si>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</si>
  <si>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</si>
  <si>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</si>
  <si>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</si>
  <si>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</si>
  <si>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</si>
  <si>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</si>
  <si>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</si>
  <si>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</si>
  <si>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</si>
  <si>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</si>
  <si>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</si>
  <si>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</si>
  <si>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</si>
  <si>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</si>
  <si>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</si>
  <si>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</si>
  <si>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</si>
  <si>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</si>
  <si>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</si>
  <si>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</si>
  <si>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</si>
  <si>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</si>
  <si>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</si>
  <si>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</si>
  <si>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</si>
  <si>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</si>
  <si>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</si>
  <si>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</si>
  <si>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</si>
  <si>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</si>
  <si>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</si>
  <si>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</si>
  <si>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</si>
  <si>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</si>
  <si>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</si>
  <si>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</si>
  <si>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</si>
  <si>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</si>
  <si>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</si>
  <si>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</si>
  <si>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</si>
  <si>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</si>
  <si>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</si>
  <si>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</si>
  <si>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</si>
  <si>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</si>
  <si>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</si>
  <si>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</si>
  <si>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</si>
  <si>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</si>
  <si>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</si>
  <si>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</si>
  <si>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</si>
  <si>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</si>
  <si>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</si>
  <si>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</si>
  <si>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</si>
  <si>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</si>
  <si>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</si>
  <si>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</si>
  <si>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</si>
  <si>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</si>
  <si>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</si>
  <si>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</si>
  <si>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</si>
  <si>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</si>
  <si>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</si>
  <si>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</si>
  <si>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</si>
  <si>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</si>
  <si>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</si>
  <si>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</si>
  <si>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</si>
  <si>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</si>
  <si>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</si>
  <si>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</si>
  <si>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</si>
  <si>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</si>
  <si>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</si>
  <si>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</si>
  <si>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</si>
  <si>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</si>
  <si>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</si>
  <si>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</si>
  <si>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</si>
  <si>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</si>
  <si>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</si>
  <si>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</si>
  <si>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</si>
  <si>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</si>
  <si>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</si>
  <si>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</si>
  <si>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</si>
  <si>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</si>
  <si>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</si>
  <si>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</si>
  <si>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</si>
  <si>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</si>
  <si>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</si>
  <si>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</si>
  <si>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</si>
  <si>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</si>
  <si>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</si>
  <si>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</si>
  <si>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</si>
  <si>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</si>
  <si>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</si>
  <si>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</si>
  <si>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</si>
  <si>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</si>
  <si>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</si>
  <si>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</si>
  <si>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</si>
  <si>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</si>
  <si>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</si>
  <si>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</si>
  <si>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</si>
  <si>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</si>
  <si>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</si>
  <si>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</si>
  <si>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</si>
  <si>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</si>
  <si>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</si>
  <si>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</si>
  <si>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</si>
  <si>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</si>
  <si>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</si>
  <si>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</si>
  <si>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</si>
  <si>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</si>
  <si>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</si>
  <si>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</si>
  <si>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</si>
  <si>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</si>
  <si>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</si>
  <si>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</si>
  <si>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</si>
  <si>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</si>
  <si>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</si>
  <si>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</si>
  <si>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</si>
  <si>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</si>
  <si>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</si>
  <si>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</si>
  <si>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</si>
  <si>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</si>
  <si>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</si>
  <si>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</si>
  <si>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</si>
  <si>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</si>
  <si>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</si>
  <si>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</si>
  <si>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</si>
  <si>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</si>
  <si>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</si>
  <si>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</si>
  <si>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</si>
  <si>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</si>
  <si>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</si>
  <si>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</si>
  <si>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</si>
  <si>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</si>
  <si>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</si>
  <si>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</si>
  <si>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</si>
  <si>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</si>
  <si>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</si>
  <si>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</si>
  <si>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</si>
  <si>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</si>
  <si>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</si>
  <si>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</si>
  <si>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</si>
  <si>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</si>
  <si>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</si>
  <si>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</si>
  <si>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</si>
  <si>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</si>
  <si>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</si>
  <si>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</si>
  <si>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</si>
  <si>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</si>
  <si>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</si>
  <si>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</si>
  <si>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</si>
  <si>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</si>
  <si>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</si>
  <si>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</si>
  <si>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</si>
  <si>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</si>
  <si>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</si>
  <si>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</si>
  <si>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</si>
  <si>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</si>
  <si>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</si>
  <si>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</si>
  <si>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</si>
  <si>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</si>
  <si>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</si>
  <si>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</si>
  <si>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</si>
  <si>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</si>
  <si>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</si>
  <si>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</si>
  <si>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</si>
  <si>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</si>
  <si>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</si>
  <si>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</si>
  <si>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</si>
  <si>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</si>
  <si>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</si>
  <si>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</si>
  <si>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</si>
  <si>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</si>
  <si>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</si>
  <si>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</si>
  <si>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</si>
  <si>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</si>
  <si>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</si>
  <si>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</si>
  <si>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</si>
  <si>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</si>
  <si>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</si>
  <si>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</si>
  <si>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</si>
  <si>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</si>
  <si>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</si>
  <si>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</si>
  <si>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</si>
  <si>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</si>
  <si>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</si>
  <si>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</si>
  <si>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</si>
  <si>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</si>
  <si>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</si>
  <si>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</si>
  <si>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</si>
  <si>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</si>
  <si>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</si>
  <si>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</si>
  <si>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</si>
  <si>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</si>
  <si>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</si>
  <si>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</si>
  <si>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</si>
  <si>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</si>
  <si>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</si>
  <si>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</si>
  <si>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</si>
  <si>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</si>
  <si>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</si>
  <si>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</si>
  <si>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</si>
  <si>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</si>
  <si>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</si>
  <si>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</si>
  <si>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</si>
  <si>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</si>
  <si>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</si>
  <si>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</si>
  <si>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</si>
  <si>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</si>
  <si>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</si>
  <si>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</si>
  <si>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</si>
  <si>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</si>
  <si>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</si>
  <si>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</si>
  <si>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</si>
  <si>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</si>
  <si>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</si>
  <si>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</si>
  <si>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</si>
  <si>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</si>
  <si>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</si>
  <si>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</si>
  <si>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</si>
  <si>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</si>
  <si>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</si>
  <si>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</si>
  <si>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</si>
  <si>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</si>
  <si>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</si>
  <si>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</si>
  <si>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</si>
  <si>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</si>
  <si>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</si>
  <si>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</si>
  <si>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</si>
  <si>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</si>
  <si>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</si>
  <si>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</si>
  <si>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</si>
  <si>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</si>
  <si>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</si>
  <si>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</si>
  <si>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</si>
  <si>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</si>
  <si>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</si>
  <si>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</si>
  <si>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</si>
  <si>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</si>
  <si>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</si>
  <si>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</si>
  <si>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</si>
  <si>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</si>
  <si>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</si>
  <si>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</si>
  <si>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</si>
  <si>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</si>
  <si>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</si>
  <si>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</si>
  <si>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</si>
  <si>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</si>
  <si>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</si>
  <si>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</si>
  <si>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</si>
  <si>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</si>
  <si>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</si>
  <si>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</si>
  <si>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</si>
  <si>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</si>
  <si>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</si>
  <si>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</si>
  <si>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</si>
  <si>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</si>
  <si>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</si>
  <si>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</si>
  <si>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</si>
  <si>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</si>
  <si>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</si>
  <si>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</si>
  <si>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</si>
  <si>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</si>
  <si>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</si>
  <si>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</si>
  <si>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</si>
  <si>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</si>
  <si>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</si>
  <si>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</si>
  <si>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</si>
  <si>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</si>
  <si>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</si>
  <si>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</si>
  <si>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</si>
  <si>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</si>
  <si>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</si>
  <si>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</si>
  <si>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</si>
  <si>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</si>
  <si>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</si>
  <si>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</si>
  <si>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</si>
  <si>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</si>
  <si>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</si>
  <si>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</si>
  <si>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</si>
  <si>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</si>
  <si>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</si>
  <si>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</si>
  <si>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</si>
  <si>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</si>
  <si>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</si>
  <si>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</si>
  <si>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</si>
  <si>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</si>
  <si>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</si>
  <si>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</si>
  <si>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</si>
  <si>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</si>
  <si>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</si>
  <si>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</si>
  <si>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</si>
  <si>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</si>
  <si>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</si>
  <si>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</si>
  <si>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</si>
  <si>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</si>
  <si>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</si>
  <si>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</si>
  <si>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</si>
  <si>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</si>
  <si>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</si>
  <si>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</si>
  <si>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</si>
  <si>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</si>
  <si>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</si>
  <si>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</si>
  <si>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</si>
  <si>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</si>
  <si>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</si>
  <si>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</si>
  <si>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</si>
  <si>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</si>
  <si>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</si>
  <si>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</si>
  <si>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</si>
  <si>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</si>
  <si>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</si>
  <si>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</si>
  <si>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</si>
  <si>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</si>
  <si>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</si>
  <si>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</si>
  <si>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</si>
  <si>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</si>
  <si>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</si>
  <si>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</si>
  <si>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</si>
  <si>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</si>
  <si>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</si>
  <si>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</si>
  <si>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</si>
  <si>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</si>
  <si>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</si>
  <si>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</si>
  <si>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</si>
  <si>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</si>
  <si>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</si>
  <si>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</si>
  <si>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</si>
  <si>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</si>
  <si>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</si>
  <si>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</si>
  <si>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</si>
  <si>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</si>
  <si>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</si>
  <si>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</si>
  <si>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</si>
  <si>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</si>
  <si>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</si>
  <si>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</si>
  <si>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</si>
  <si>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</si>
  <si>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</si>
  <si>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</si>
  <si>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</si>
  <si>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</si>
  <si>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</si>
  <si>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</si>
  <si>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</si>
  <si>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</si>
  <si>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</si>
  <si>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</si>
  <si>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</si>
  <si>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</si>
  <si>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</si>
  <si>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</si>
  <si>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</si>
  <si>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</si>
  <si>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</si>
  <si>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</si>
  <si>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</si>
  <si>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</si>
  <si>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</si>
  <si>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</si>
  <si>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</si>
  <si>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</si>
  <si>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</si>
  <si>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</si>
  <si>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</si>
  <si>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</si>
  <si>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</si>
  <si>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</si>
  <si>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</si>
  <si>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</si>
  <si>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</si>
  <si>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</si>
  <si>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</si>
  <si>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</si>
  <si>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</si>
  <si>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</si>
  <si>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</si>
  <si>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</si>
  <si>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</si>
  <si>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</si>
  <si>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</si>
  <si>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</si>
  <si>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</si>
  <si>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</si>
  <si>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</si>
  <si>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</si>
  <si>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</si>
  <si>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</si>
  <si>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</si>
  <si>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</si>
  <si>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</si>
  <si>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</si>
  <si>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</si>
  <si>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</si>
  <si>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</si>
  <si>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</si>
  <si>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</si>
  <si>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</si>
  <si>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</si>
  <si>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</si>
  <si>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</si>
  <si>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</si>
  <si>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</si>
  <si>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</si>
  <si>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</si>
  <si>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</si>
  <si>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</si>
  <si>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</si>
  <si>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</si>
  <si>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</si>
  <si>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</si>
  <si>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</si>
  <si>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</si>
  <si>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</si>
  <si>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</si>
  <si>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</si>
  <si>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</si>
  <si>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</si>
  <si>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</si>
  <si>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</si>
  <si>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</si>
  <si>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</si>
  <si>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</si>
  <si>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</si>
  <si>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</si>
  <si>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</si>
  <si>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</si>
  <si>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</si>
  <si>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</si>
  <si>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</si>
  <si>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</si>
  <si>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</si>
  <si>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</si>
  <si>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</si>
  <si>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</si>
  <si>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</si>
  <si>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</si>
  <si>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</si>
  <si>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</si>
  <si>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</si>
  <si>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</si>
  <si>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</si>
  <si>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</si>
  <si>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</si>
  <si>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</si>
  <si>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</si>
  <si>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</si>
  <si>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</si>
  <si>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</si>
  <si>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</si>
  <si>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</si>
  <si>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</si>
  <si>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</si>
  <si>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</si>
  <si>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</si>
  <si>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</si>
  <si>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</si>
  <si>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</si>
  <si>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</si>
  <si>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</si>
  <si>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</si>
  <si>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</si>
  <si>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</si>
  <si>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</si>
  <si>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</si>
  <si>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</si>
  <si>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</si>
  <si>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</si>
  <si>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</si>
  <si>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</si>
  <si>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</si>
  <si>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</si>
  <si>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</si>
  <si>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</si>
  <si>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</si>
  <si>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</si>
  <si>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</si>
  <si>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</si>
  <si>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</si>
  <si>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</si>
  <si>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</si>
  <si>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</si>
  <si>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</si>
  <si>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</si>
  <si>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</si>
  <si>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</si>
  <si>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</si>
  <si>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</si>
  <si>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</si>
  <si>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</si>
  <si>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</si>
  <si>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</si>
  <si>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</si>
  <si>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</si>
  <si>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</si>
  <si>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</si>
  <si>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</si>
  <si>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</si>
  <si>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</si>
  <si>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</si>
  <si>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</si>
  <si>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</si>
  <si>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</si>
  <si>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</si>
  <si>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</si>
  <si>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</si>
  <si>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</si>
  <si>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</si>
  <si>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</si>
  <si>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</si>
  <si>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</si>
  <si>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</si>
  <si>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</si>
  <si>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</si>
  <si>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</si>
  <si>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</si>
  <si>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</si>
  <si>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</si>
  <si>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</si>
  <si>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</si>
  <si>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</si>
  <si>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</si>
  <si>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</si>
  <si>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</si>
  <si>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</si>
  <si>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</si>
  <si>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</si>
  <si>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</si>
  <si>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</si>
  <si>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</si>
  <si>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</si>
  <si>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</si>
  <si>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</si>
  <si>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</si>
  <si>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</si>
  <si>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</si>
  <si>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</si>
  <si>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</si>
  <si>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</si>
  <si>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</si>
  <si>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</si>
  <si>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</si>
  <si>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</si>
  <si>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</si>
  <si>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</si>
  <si>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</si>
  <si>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</si>
  <si>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</si>
  <si>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</si>
  <si>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</si>
  <si>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</si>
  <si>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</si>
  <si>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</si>
  <si>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</si>
  <si>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</si>
  <si>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</si>
  <si>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</si>
  <si>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</si>
  <si>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</si>
  <si>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</si>
  <si>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</si>
  <si>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</si>
  <si>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</si>
  <si>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</si>
  <si>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</si>
  <si>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</si>
  <si>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</si>
  <si>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</si>
  <si>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</si>
  <si>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</si>
  <si>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</si>
  <si>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</si>
  <si>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</si>
  <si>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</si>
  <si>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</si>
  <si>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</si>
  <si>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</si>
  <si>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</si>
  <si>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</si>
  <si>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</si>
  <si>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</si>
  <si>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</si>
  <si>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</si>
  <si>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</si>
  <si>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</si>
  <si>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</si>
  <si>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</si>
  <si>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</si>
  <si>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</si>
  <si>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</si>
  <si>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</si>
  <si>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</si>
  <si>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</si>
  <si>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</si>
  <si>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</si>
  <si>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</si>
  <si>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</si>
  <si>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</si>
  <si>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</si>
  <si>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</si>
  <si>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</si>
  <si>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</si>
  <si>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</si>
  <si>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</si>
  <si>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</si>
  <si>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</si>
  <si>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</si>
  <si>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</si>
  <si>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</si>
  <si>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</si>
  <si>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</si>
  <si>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</si>
  <si>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</si>
  <si>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</si>
  <si>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</si>
  <si>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</si>
  <si>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</si>
  <si>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</si>
  <si>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</si>
  <si>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</si>
  <si>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</si>
  <si>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</si>
  <si>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</si>
  <si>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</si>
  <si>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</si>
  <si>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</si>
  <si>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</si>
  <si>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</si>
  <si>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</si>
  <si>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</si>
  <si>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</si>
  <si>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</si>
  <si>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</si>
  <si>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</si>
  <si>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</si>
  <si>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</si>
  <si>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</si>
  <si>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</si>
  <si>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</si>
  <si>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</si>
  <si>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</si>
  <si>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</si>
  <si>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</si>
  <si>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</si>
  <si>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</si>
  <si>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</si>
  <si>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</si>
  <si>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</si>
  <si>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</si>
  <si>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</si>
  <si>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</si>
  <si>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</si>
  <si>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</si>
  <si>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</si>
  <si>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</si>
  <si>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</si>
  <si>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</si>
  <si>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</si>
  <si>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</si>
  <si>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</si>
  <si>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</si>
  <si>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</si>
  <si>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</si>
  <si>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</si>
  <si>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</si>
  <si>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</si>
  <si>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</si>
  <si>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</si>
  <si>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</si>
  <si>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</si>
  <si>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</si>
  <si>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</si>
  <si>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</si>
  <si>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</si>
  <si>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</si>
  <si>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</si>
  <si>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</si>
  <si>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</si>
  <si>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</si>
  <si>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</si>
  <si>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</si>
  <si>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</si>
  <si>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</si>
  <si>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</si>
  <si>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</si>
  <si>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</si>
  <si>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</si>
  <si>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</si>
  <si>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</si>
  <si>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</si>
  <si>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</si>
  <si>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</si>
  <si>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</si>
  <si>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</si>
  <si>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</si>
  <si>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</si>
  <si>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</si>
  <si>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</si>
  <si>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</si>
  <si>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</si>
  <si>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</si>
  <si>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</si>
  <si>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</si>
  <si>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</si>
  <si>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</si>
  <si>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</si>
  <si>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</si>
  <si>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</si>
  <si>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</si>
  <si>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</si>
  <si>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</si>
  <si>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</si>
  <si>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</si>
  <si>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</si>
  <si>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</si>
  <si>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</si>
  <si>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</si>
  <si>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</si>
  <si>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</si>
  <si>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</si>
  <si>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</si>
  <si>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</si>
  <si>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</si>
  <si>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</si>
  <si>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</si>
  <si>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</si>
  <si>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</si>
  <si>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</si>
  <si>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</si>
  <si>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</si>
  <si>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</si>
  <si>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</si>
  <si>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</si>
  <si>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</si>
  <si>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</si>
  <si>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</si>
  <si>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</si>
  <si>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</si>
  <si>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</si>
  <si>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</si>
  <si>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</si>
  <si>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</si>
  <si>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</si>
  <si>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</si>
  <si>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</si>
  <si>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</si>
  <si>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</si>
  <si>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</si>
  <si>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</si>
  <si>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</si>
  <si>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</si>
  <si>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</si>
  <si>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</si>
  <si>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</si>
  <si>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</si>
  <si>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</si>
  <si>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</si>
  <si>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</si>
  <si>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</si>
  <si>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</si>
  <si>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</si>
  <si>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</si>
  <si>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</si>
  <si>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</si>
  <si>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</si>
  <si>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</si>
  <si>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</si>
  <si>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</si>
  <si>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</si>
  <si>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</si>
  <si>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</si>
  <si>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</si>
  <si>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</si>
  <si>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</si>
  <si>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</si>
  <si>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</si>
  <si>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</si>
  <si>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</si>
  <si>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</si>
  <si>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</si>
  <si>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</si>
  <si>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</si>
  <si>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</si>
  <si>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</si>
  <si>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</si>
  <si>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</si>
  <si>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</si>
  <si>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</si>
  <si>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</si>
  <si>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</si>
  <si>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</si>
  <si>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</si>
  <si>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</si>
  <si>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</si>
  <si>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</si>
  <si>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</si>
  <si>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</si>
  <si>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</si>
  <si>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</si>
  <si>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</si>
  <si>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</si>
  <si>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</si>
  <si>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</si>
  <si>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</si>
  <si>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</si>
  <si>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</si>
  <si>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</si>
  <si>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</si>
  <si>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</si>
  <si>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</si>
  <si>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</si>
  <si>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</si>
  <si>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</si>
  <si>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</si>
  <si>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</si>
  <si>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</si>
  <si>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</si>
  <si>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</si>
  <si>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</si>
  <si>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</si>
  <si>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</si>
  <si>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</si>
  <si>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</si>
  <si>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</si>
  <si>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</si>
  <si>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</si>
  <si>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</si>
  <si>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</si>
  <si>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</si>
  <si>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</si>
  <si>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</si>
  <si>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</si>
  <si>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</si>
  <si>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</si>
  <si>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</si>
  <si>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</si>
  <si>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</si>
  <si>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</si>
  <si>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</si>
  <si>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</si>
  <si>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</si>
  <si>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</si>
  <si>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</si>
  <si>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</si>
  <si>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</si>
  <si>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</si>
  <si>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</si>
  <si>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</si>
  <si>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</si>
  <si>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</si>
  <si>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</si>
  <si>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</si>
  <si>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</si>
  <si>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</si>
  <si>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</si>
  <si>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</si>
  <si>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</si>
  <si>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</si>
  <si>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</si>
  <si>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</si>
  <si>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</si>
  <si>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</si>
  <si>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</si>
  <si>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</si>
  <si>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</si>
  <si>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</si>
  <si>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</si>
  <si>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</si>
  <si>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</si>
  <si>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</si>
  <si>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</si>
  <si>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</si>
  <si>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</si>
  <si>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</si>
  <si>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</si>
  <si>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</si>
  <si>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</si>
  <si>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</si>
  <si>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</si>
  <si>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</si>
  <si>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</si>
  <si>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</si>
  <si>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</si>
  <si>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</si>
  <si>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</si>
  <si>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</si>
  <si>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</si>
  <si>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</si>
  <si>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</si>
  <si>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</si>
  <si>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</si>
  <si>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</si>
  <si>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</si>
  <si>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</si>
  <si>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</si>
  <si>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</si>
  <si>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</si>
  <si>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</si>
  <si>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</si>
  <si>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</si>
  <si>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</si>
  <si>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</si>
  <si>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</si>
  <si>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</si>
  <si>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</si>
  <si>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</si>
  <si>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</si>
  <si>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</si>
  <si>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</si>
  <si>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</si>
  <si>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</si>
  <si>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</si>
  <si>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</si>
  <si>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</si>
  <si>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</si>
  <si>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</si>
  <si>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</si>
  <si>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</si>
  <si>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</si>
  <si>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</si>
  <si>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</si>
  <si>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</si>
  <si>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</si>
  <si>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</si>
  <si>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</si>
  <si>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</si>
  <si>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</si>
  <si>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</si>
  <si>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</si>
  <si>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</si>
  <si>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</si>
  <si>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</si>
  <si>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</si>
  <si>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</si>
  <si>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</si>
  <si>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</si>
  <si>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</si>
  <si>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</si>
  <si>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</si>
  <si>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</si>
  <si>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</si>
  <si>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</si>
  <si>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</si>
  <si>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</si>
  <si>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</si>
  <si>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</si>
  <si>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</si>
  <si>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</si>
  <si>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</si>
  <si>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</si>
  <si>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</si>
  <si>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</si>
  <si>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</si>
  <si>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</si>
  <si>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</si>
  <si>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</si>
  <si>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</si>
  <si>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</si>
  <si>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</si>
  <si>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</si>
  <si>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</si>
  <si>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</si>
  <si>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</si>
  <si>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</si>
  <si>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</si>
  <si>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</si>
  <si>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</si>
  <si>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</si>
  <si>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</si>
  <si>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</si>
  <si>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</si>
  <si>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</si>
  <si>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</si>
  <si>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</si>
  <si>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</si>
  <si>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</si>
  <si>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</si>
  <si>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</si>
  <si>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</si>
  <si>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</si>
  <si>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</si>
  <si>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</si>
  <si>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</si>
  <si>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</si>
  <si>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</si>
  <si>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</si>
  <si>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</si>
  <si>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</si>
  <si>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</si>
  <si>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</si>
  <si>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</si>
  <si>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</si>
  <si>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</si>
  <si>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</si>
  <si>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</si>
  <si>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</si>
  <si>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</si>
  <si>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</si>
  <si>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</si>
  <si>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</si>
  <si>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</si>
  <si>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</si>
  <si>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</si>
  <si>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</si>
  <si>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</si>
  <si>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</si>
  <si>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</si>
  <si>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</si>
  <si>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</si>
  <si>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</si>
  <si>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</si>
  <si>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</si>
  <si>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</si>
  <si>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</si>
  <si>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</si>
  <si>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</si>
  <si>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</si>
  <si>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</si>
  <si>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</si>
  <si>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</si>
  <si>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</si>
  <si>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</si>
  <si>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</si>
  <si>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</si>
  <si>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</si>
  <si>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</si>
  <si>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</si>
  <si>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</si>
  <si>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</si>
  <si>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</si>
  <si>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</si>
  <si>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</si>
  <si>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</si>
  <si>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</si>
  <si>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</si>
  <si>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</si>
  <si>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</si>
  <si>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</si>
  <si>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</si>
  <si>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</si>
  <si>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</si>
  <si>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</si>
  <si>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</si>
  <si>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</si>
  <si>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</si>
  <si>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</si>
  <si>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</si>
  <si>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</si>
  <si>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</si>
  <si>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</si>
  <si>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</si>
  <si>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</si>
  <si>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</si>
  <si>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</si>
  <si>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</si>
  <si>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</si>
  <si>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</si>
  <si>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</si>
  <si>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</si>
  <si>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</si>
  <si>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</si>
  <si>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</si>
  <si>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</si>
  <si>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</si>
  <si>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</si>
  <si>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</si>
  <si>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</si>
  <si>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</si>
  <si>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</si>
  <si>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</si>
  <si>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</si>
  <si>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</si>
  <si>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</si>
  <si>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</si>
  <si>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</si>
  <si>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</si>
  <si>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</si>
  <si>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</si>
  <si>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</si>
  <si>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</si>
  <si>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</si>
  <si>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</si>
  <si>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</si>
  <si>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</si>
  <si>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</si>
  <si>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</si>
  <si>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</si>
  <si>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</si>
  <si>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</si>
  <si>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</si>
  <si>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</si>
  <si>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</si>
  <si>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</si>
  <si>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</si>
  <si>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</si>
  <si>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</si>
  <si>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</si>
  <si>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</si>
  <si>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</si>
  <si>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</si>
  <si>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</si>
  <si>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</si>
  <si>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</si>
  <si>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</si>
  <si>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</si>
  <si>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</si>
  <si>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</si>
  <si>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</si>
  <si>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</si>
  <si>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</si>
  <si>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</si>
  <si>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</si>
  <si>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</si>
  <si>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</si>
  <si>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</si>
  <si>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</si>
  <si>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</si>
  <si>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</si>
  <si>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</si>
  <si>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</si>
  <si>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</si>
  <si>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</si>
  <si>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</si>
  <si>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</si>
  <si>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</si>
  <si>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</si>
  <si>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</si>
  <si>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</si>
  <si>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</si>
  <si>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</si>
  <si>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</si>
  <si>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</si>
  <si>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</si>
  <si>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</si>
  <si>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</si>
  <si>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</si>
  <si>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</si>
  <si>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</si>
  <si>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</si>
  <si>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</si>
  <si>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</si>
  <si>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</si>
  <si>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</si>
  <si>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</si>
  <si>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</si>
  <si>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</si>
  <si>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</si>
  <si>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</si>
  <si>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</si>
  <si>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</si>
  <si>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</si>
  <si>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</si>
  <si>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</si>
  <si>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</si>
  <si>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</si>
  <si>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</si>
  <si>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</si>
  <si>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</si>
  <si>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</si>
  <si>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</si>
  <si>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</si>
  <si>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</si>
  <si>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</si>
  <si>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</si>
  <si>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</si>
  <si>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</si>
  <si>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</si>
  <si>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</si>
  <si>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</si>
  <si>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</si>
  <si>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</si>
  <si>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</si>
  <si>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</si>
  <si>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</si>
  <si>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</si>
  <si>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</si>
  <si>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</si>
  <si>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</si>
  <si>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</si>
  <si>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</si>
  <si>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</si>
  <si>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</si>
  <si>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</si>
  <si>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</si>
  <si>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</si>
  <si>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</si>
  <si>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</si>
  <si>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</si>
  <si>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</si>
  <si>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</si>
  <si>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</si>
  <si>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</si>
  <si>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</si>
  <si>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</si>
  <si>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</si>
  <si>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</si>
  <si>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</si>
  <si>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</si>
  <si>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</si>
  <si>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</si>
  <si>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</si>
  <si>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</si>
  <si>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</si>
  <si>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</si>
  <si>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</si>
  <si>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</si>
  <si>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</si>
  <si>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</si>
  <si>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</si>
  <si>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</si>
  <si>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</si>
  <si>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</si>
  <si>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</si>
  <si>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</si>
  <si>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</si>
  <si>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</si>
  <si>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</si>
  <si>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</si>
  <si>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</si>
  <si>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</si>
  <si>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</si>
  <si>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</si>
  <si>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</si>
  <si>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</si>
  <si>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</si>
  <si>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</si>
  <si>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</si>
  <si>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</si>
  <si>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</si>
  <si>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</si>
  <si>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</si>
  <si>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</si>
  <si>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</si>
  <si>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</si>
  <si>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</si>
  <si>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</si>
  <si>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</si>
  <si>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</si>
  <si>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</si>
  <si>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</si>
  <si>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</si>
  <si>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</si>
  <si>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</si>
  <si>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</si>
  <si>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</si>
  <si>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</si>
  <si>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</si>
  <si>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</si>
  <si>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</si>
  <si>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</si>
  <si>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</si>
  <si>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</si>
  <si>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</si>
  <si>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</si>
  <si>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</si>
  <si>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</si>
  <si>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</si>
  <si>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</si>
  <si>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</si>
  <si>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</si>
  <si>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</si>
  <si>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</si>
  <si>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</si>
  <si>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</si>
  <si>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</si>
  <si>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</si>
  <si>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</si>
  <si>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</si>
  <si>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</si>
  <si>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</si>
  <si>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</si>
  <si>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</si>
  <si>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</si>
  <si>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</si>
  <si>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</si>
  <si>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</si>
  <si>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</si>
  <si>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</si>
  <si>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</si>
  <si>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</si>
  <si>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</si>
  <si>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</si>
  <si>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</si>
  <si>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</si>
  <si>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</si>
  <si>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</si>
  <si>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</si>
  <si>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</si>
  <si>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</si>
  <si>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</si>
  <si>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</si>
  <si>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</si>
  <si>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</si>
  <si>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</si>
  <si>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</si>
  <si>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</si>
  <si>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</si>
  <si>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</si>
  <si>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</si>
  <si>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</si>
  <si>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</si>
  <si>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</si>
  <si>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</si>
  <si>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</si>
  <si>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</si>
  <si>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</si>
  <si>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</si>
  <si>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</si>
  <si>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</si>
  <si>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</si>
  <si>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</si>
  <si>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</si>
  <si>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</si>
  <si>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</si>
  <si>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</si>
  <si>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</si>
  <si>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</si>
  <si>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</si>
  <si>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</si>
  <si>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</si>
  <si>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</si>
  <si>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</si>
  <si>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</si>
  <si>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</si>
  <si>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</si>
  <si>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</si>
  <si>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</si>
  <si>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</si>
  <si>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</si>
  <si>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</si>
  <si>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</si>
  <si>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</si>
  <si>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</si>
  <si>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</si>
  <si>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</si>
  <si>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</si>
  <si>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</si>
  <si>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</si>
  <si>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</si>
  <si>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</si>
  <si>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</si>
  <si>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</si>
  <si>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</si>
  <si>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</si>
  <si>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</si>
  <si>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</si>
  <si>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</si>
  <si>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</si>
  <si>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</si>
  <si>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</si>
  <si>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</si>
  <si>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</si>
  <si>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</si>
  <si>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</si>
  <si>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</si>
  <si>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</si>
  <si>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</si>
  <si>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</si>
  <si>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</si>
  <si>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</si>
  <si>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</si>
  <si>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</si>
  <si>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</si>
  <si>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</si>
  <si>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</si>
  <si>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</si>
  <si>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</si>
  <si>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</si>
  <si>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</si>
  <si>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</si>
  <si>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</si>
  <si>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</si>
  <si>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</si>
  <si>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</si>
  <si>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</si>
  <si>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</si>
  <si>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</si>
  <si>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</si>
  <si>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</si>
  <si>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</si>
  <si>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</si>
  <si>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</si>
  <si>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</si>
  <si>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</si>
  <si>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</si>
  <si>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</si>
  <si>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</si>
  <si>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</si>
  <si>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</si>
  <si>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</si>
  <si>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</si>
  <si>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</si>
  <si>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</si>
  <si>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</si>
  <si>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</si>
  <si>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</si>
  <si>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</si>
  <si>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</si>
  <si>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</si>
  <si>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</si>
  <si>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</si>
  <si>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</si>
  <si>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</si>
  <si>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</si>
  <si>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</si>
  <si>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</si>
  <si>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</si>
  <si>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</si>
  <si>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</si>
  <si>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</si>
  <si>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</si>
  <si>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</si>
  <si>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</si>
  <si>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</si>
  <si>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</si>
  <si>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</si>
  <si>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</si>
  <si>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</si>
  <si>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</si>
  <si>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</si>
  <si>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</si>
  <si>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</si>
  <si>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</si>
  <si>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</si>
  <si>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</si>
  <si>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</si>
  <si>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</si>
  <si>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</si>
  <si>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</si>
  <si>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</si>
  <si>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</si>
  <si>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</si>
  <si>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</si>
  <si>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</si>
  <si>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</si>
  <si>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</si>
  <si>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</si>
  <si>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</si>
  <si>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</si>
  <si>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</si>
  <si>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</si>
  <si>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</si>
  <si>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</si>
  <si>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</si>
  <si>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</si>
  <si>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</si>
  <si>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</si>
  <si>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</si>
  <si>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</si>
  <si>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</si>
  <si>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</si>
  <si>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</si>
  <si>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</si>
  <si>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</si>
  <si>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</si>
  <si>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</si>
  <si>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</si>
  <si>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</si>
  <si>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</si>
  <si>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</si>
  <si>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</si>
  <si>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</si>
  <si>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</si>
  <si>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</si>
  <si>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</si>
  <si>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</si>
  <si>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</si>
  <si>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</si>
  <si>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</si>
  <si>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</si>
  <si>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</si>
  <si>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</si>
  <si>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</si>
  <si>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</si>
  <si>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</si>
  <si>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</si>
  <si>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</si>
  <si>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</si>
  <si>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</si>
  <si>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</si>
  <si>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</si>
  <si>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</si>
  <si>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</si>
  <si>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</si>
  <si>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</si>
  <si>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</si>
  <si>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</si>
  <si>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</si>
  <si>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</si>
  <si>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</si>
  <si>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</si>
  <si>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</si>
  <si>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</si>
  <si>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</si>
  <si>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</si>
  <si>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</si>
  <si>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</si>
  <si>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</si>
  <si>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</si>
  <si>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</si>
  <si>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</si>
  <si>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</si>
  <si>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</si>
  <si>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</si>
  <si>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</si>
  <si>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</si>
  <si>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</si>
  <si>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</si>
  <si>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</si>
  <si>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</si>
  <si>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</si>
  <si>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</si>
  <si>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</si>
  <si>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</si>
  <si>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</si>
  <si>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</si>
  <si>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</si>
  <si>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</si>
  <si>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</si>
  <si>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</si>
  <si>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</si>
  <si>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</si>
  <si>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</si>
  <si>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</si>
  <si>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</si>
  <si>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</si>
  <si>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</si>
  <si>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</si>
  <si>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</si>
  <si>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</si>
  <si>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</si>
  <si>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</si>
  <si>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</si>
  <si>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</si>
  <si>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</si>
  <si>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</si>
  <si>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</si>
  <si>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</si>
  <si>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</si>
  <si>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</si>
  <si>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</si>
  <si>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</si>
  <si>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</si>
  <si>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</si>
  <si>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</si>
  <si>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</si>
  <si>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</si>
  <si>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</si>
  <si>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</si>
  <si>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</si>
  <si>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</si>
  <si>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</si>
  <si>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</si>
  <si>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</si>
  <si>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</si>
  <si>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</si>
  <si>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</si>
  <si>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</si>
  <si>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</si>
  <si>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</si>
  <si>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</si>
  <si>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</si>
  <si>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</si>
  <si>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</si>
  <si>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</si>
  <si>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</si>
  <si>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</si>
  <si>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</si>
  <si>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</si>
  <si>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</si>
  <si>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</si>
  <si>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</si>
  <si>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</si>
  <si>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</si>
  <si>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</si>
  <si>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</si>
  <si>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</si>
  <si>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</si>
  <si>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</si>
  <si>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</si>
  <si>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</si>
  <si>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</si>
  <si>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</si>
  <si>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</si>
  <si>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</si>
  <si>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</si>
  <si>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</si>
  <si>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</si>
  <si>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</si>
  <si>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</si>
  <si>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</si>
  <si>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</si>
  <si>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</si>
  <si>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</si>
  <si>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</si>
  <si>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</si>
  <si>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</si>
  <si>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</si>
  <si>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</si>
  <si>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</si>
  <si>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</si>
  <si>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</si>
  <si>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</si>
  <si>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</si>
  <si>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</si>
  <si>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</si>
  <si>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</si>
  <si>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</si>
  <si>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</si>
  <si>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</si>
  <si>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</si>
  <si>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</si>
  <si>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</si>
  <si>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</si>
  <si>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</si>
  <si>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</si>
  <si>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</si>
  <si>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</si>
  <si>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</si>
  <si>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</si>
  <si>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</si>
  <si>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</si>
  <si>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</si>
  <si>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</si>
  <si>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</si>
  <si>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</si>
  <si>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</si>
  <si>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</si>
  <si>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</si>
  <si>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</si>
  <si>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</si>
  <si>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</si>
  <si>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</si>
  <si>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</si>
  <si>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</si>
  <si>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</si>
  <si>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</si>
  <si>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</si>
  <si>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</si>
  <si>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</si>
  <si>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</si>
  <si>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</si>
  <si>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</si>
  <si>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</si>
  <si>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</si>
  <si>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</si>
  <si>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</si>
  <si>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</si>
  <si>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</si>
  <si>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</si>
  <si>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</si>
  <si>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</si>
  <si>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</si>
  <si>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</si>
  <si>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</si>
  <si>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</si>
  <si>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</si>
  <si>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</si>
  <si>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</si>
  <si>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</si>
  <si>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</si>
  <si>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</si>
  <si>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</si>
  <si>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</si>
  <si>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</si>
  <si>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</si>
  <si>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</si>
  <si>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</si>
  <si>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</si>
  <si>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</si>
  <si>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</si>
  <si>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</si>
  <si>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</si>
  <si>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</si>
  <si>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</si>
  <si>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</si>
  <si>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</si>
  <si>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</si>
  <si>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</si>
  <si>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</si>
  <si>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</si>
  <si>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</si>
  <si>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</si>
  <si>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</si>
  <si>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</si>
  <si>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</si>
  <si>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</si>
  <si>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</si>
  <si>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</si>
  <si>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</si>
  <si>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</si>
  <si>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</si>
  <si>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</si>
  <si>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</si>
  <si>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</si>
  <si>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</si>
  <si>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</si>
  <si>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</si>
  <si>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</si>
  <si>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</si>
  <si>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</si>
  <si>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</si>
  <si>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</si>
  <si>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</si>
  <si>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</si>
  <si>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</si>
  <si>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</si>
  <si>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</si>
  <si>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</si>
  <si>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</si>
  <si>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</si>
  <si>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</si>
  <si>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</si>
  <si>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</si>
  <si>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</si>
  <si>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</si>
  <si>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</si>
  <si>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</si>
  <si>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</si>
  <si>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</si>
  <si>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</si>
  <si>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</si>
  <si>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</si>
  <si>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</si>
  <si>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</si>
  <si>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</si>
  <si>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</si>
  <si>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</si>
  <si>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</si>
  <si>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</si>
  <si>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</si>
  <si>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</si>
  <si>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</si>
  <si>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</si>
  <si>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</si>
  <si>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</si>
  <si>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</si>
  <si>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</si>
  <si>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</si>
  <si>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</si>
  <si>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</si>
  <si>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</si>
  <si>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</si>
  <si>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</si>
  <si>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</si>
  <si>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</si>
  <si>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</si>
  <si>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</si>
  <si>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</si>
  <si>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</si>
  <si>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</si>
  <si>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</si>
  <si>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</si>
  <si>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</si>
  <si>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</si>
  <si>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</si>
  <si>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</si>
  <si>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</si>
  <si>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</si>
  <si>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</si>
  <si>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</si>
  <si>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</si>
  <si>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</si>
  <si>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</si>
  <si>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</si>
  <si>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</si>
  <si>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</si>
  <si>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</si>
  <si>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</si>
  <si>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</si>
  <si>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</si>
  <si>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</si>
  <si>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</si>
  <si>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</si>
  <si>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</si>
  <si>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</si>
  <si>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</si>
  <si>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</si>
  <si>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</si>
  <si>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</si>
  <si>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</si>
  <si>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</si>
  <si>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</si>
  <si>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</si>
  <si>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</si>
  <si>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</si>
  <si>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</si>
  <si>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</si>
  <si>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</si>
  <si>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</si>
  <si>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</si>
  <si>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</si>
  <si>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</si>
  <si>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</si>
  <si>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</si>
  <si>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</si>
  <si>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</si>
  <si>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</si>
  <si>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</si>
  <si>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</si>
  <si>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</si>
  <si>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</si>
  <si>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</si>
  <si>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</si>
  <si>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</si>
  <si>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</si>
  <si>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</si>
  <si>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</si>
  <si>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</si>
  <si>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</si>
  <si>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</si>
  <si>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</si>
  <si>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</si>
  <si>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</si>
  <si>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</si>
  <si>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</si>
  <si>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</si>
  <si>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</si>
  <si>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</si>
  <si>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</si>
  <si>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</si>
  <si>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</si>
  <si>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</si>
  <si>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</si>
  <si>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</si>
  <si>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</si>
  <si>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</si>
  <si>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</si>
  <si>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</si>
  <si>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</si>
  <si>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</si>
  <si>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</si>
  <si>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</si>
  <si>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</si>
  <si>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</si>
  <si>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</si>
  <si>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</si>
  <si>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</si>
  <si>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</si>
  <si>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</si>
  <si>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</si>
  <si>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</si>
  <si>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</si>
  <si>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</si>
  <si>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</si>
  <si>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</si>
  <si>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</si>
  <si>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</si>
  <si>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</si>
  <si>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</si>
  <si>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</si>
  <si>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</si>
  <si>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</si>
  <si>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</si>
  <si>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</si>
  <si>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</si>
  <si>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</si>
  <si>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</si>
  <si>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</si>
  <si>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</si>
  <si>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</si>
  <si>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</si>
  <si>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</si>
  <si>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</si>
  <si>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</si>
  <si>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</si>
  <si>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</si>
  <si>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</si>
  <si>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</si>
  <si>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</si>
  <si>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</si>
  <si>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</si>
  <si>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</si>
  <si>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</si>
  <si>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</si>
  <si>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</si>
  <si>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</si>
  <si>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</si>
  <si>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</si>
  <si>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</si>
  <si>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</si>
  <si>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</si>
  <si>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</si>
  <si>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</si>
  <si>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</si>
  <si>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</si>
  <si>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</si>
  <si>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</si>
  <si>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</si>
  <si>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</si>
  <si>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</si>
  <si>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</si>
  <si>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</si>
  <si>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</si>
  <si>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</si>
  <si>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</si>
  <si>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</si>
  <si>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</si>
  <si>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</si>
  <si>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</si>
  <si>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</si>
  <si>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</si>
  <si>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</si>
  <si>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</si>
  <si>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</si>
  <si>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</si>
  <si>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</si>
  <si>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</si>
  <si>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</si>
  <si>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</si>
  <si>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</si>
  <si>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</si>
  <si>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</si>
  <si>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</si>
  <si>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</si>
  <si>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</si>
  <si>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</si>
  <si>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</si>
  <si>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</si>
  <si>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</si>
  <si>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</si>
  <si>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</si>
  <si>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</si>
  <si>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</si>
  <si>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</si>
  <si>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</si>
  <si>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</si>
  <si>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</si>
  <si>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</si>
  <si>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</si>
  <si>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</si>
  <si>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</si>
  <si>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</si>
  <si>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</si>
  <si>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</si>
  <si>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</si>
  <si>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</si>
  <si>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</si>
  <si>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</si>
  <si>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</si>
  <si>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</si>
  <si>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</si>
  <si>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</si>
  <si>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</si>
  <si>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</si>
  <si>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</si>
  <si>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</si>
  <si>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</si>
  <si>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</si>
  <si>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</si>
  <si>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</si>
  <si>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</si>
  <si>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</si>
  <si>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</si>
  <si>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</si>
  <si>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</si>
  <si>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</si>
  <si>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</si>
  <si>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</si>
  <si>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</si>
  <si>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</si>
  <si>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</si>
  <si>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</si>
  <si>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</si>
  <si>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</si>
  <si>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</si>
  <si>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</si>
  <si>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</si>
  <si>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</si>
  <si>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</si>
  <si>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</si>
  <si>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</si>
  <si>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</si>
  <si>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</si>
  <si>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</si>
  <si>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</si>
  <si>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</si>
  <si>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</si>
  <si>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</si>
  <si>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</si>
  <si>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</si>
  <si>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</si>
  <si>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</si>
  <si>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</si>
  <si>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</si>
  <si>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</si>
  <si>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</si>
  <si>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</si>
  <si>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</si>
  <si>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</si>
  <si>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</si>
  <si>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</si>
  <si>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</si>
  <si>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</si>
  <si>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</si>
  <si>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</si>
  <si>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</si>
  <si>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</si>
  <si>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</si>
  <si>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</si>
  <si>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</si>
  <si>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</si>
  <si>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</si>
  <si>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</si>
  <si>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</si>
  <si>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</si>
  <si>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</si>
  <si>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</si>
  <si>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</si>
  <si>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</si>
  <si>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</si>
  <si>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</si>
  <si>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</si>
  <si>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</si>
  <si>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</si>
  <si>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</si>
  <si>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</si>
  <si>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</si>
  <si>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</si>
  <si>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</si>
  <si>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</si>
  <si>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</si>
  <si>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</si>
  <si>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</si>
  <si>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</si>
  <si>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</si>
  <si>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</si>
  <si>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</si>
  <si>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</si>
  <si>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</si>
  <si>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</si>
  <si>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</si>
  <si>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</si>
  <si>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</si>
  <si>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</si>
  <si>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</si>
  <si>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</si>
  <si>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</si>
  <si>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</si>
  <si>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</si>
  <si>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</si>
  <si>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</si>
  <si>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</si>
  <si>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</si>
  <si>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</si>
  <si>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</si>
  <si>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</si>
  <si>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</si>
  <si>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</si>
  <si>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</si>
  <si>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</si>
  <si>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</si>
  <si>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</si>
  <si>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</si>
  <si>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</si>
  <si>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</si>
  <si>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</si>
  <si>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</si>
  <si>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</si>
  <si>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</si>
  <si>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</si>
  <si>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</si>
  <si>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</si>
  <si>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</si>
  <si>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</si>
  <si>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</si>
  <si>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</si>
  <si>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</si>
  <si>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</si>
  <si>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</si>
  <si>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</si>
  <si>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</si>
  <si>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</si>
  <si>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</si>
  <si>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</si>
  <si>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</si>
  <si>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</si>
  <si>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</si>
  <si>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</si>
  <si>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</si>
  <si>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</si>
  <si>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</si>
  <si>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</si>
  <si>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</si>
  <si>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</si>
  <si>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</si>
  <si>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</si>
  <si>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</si>
  <si>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</si>
  <si>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</si>
  <si>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</si>
  <si>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</si>
  <si>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</si>
  <si>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</si>
  <si>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</si>
  <si>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</si>
  <si>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</si>
  <si>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</si>
  <si>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</si>
  <si>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</si>
  <si>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</si>
  <si>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</si>
  <si>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</si>
  <si>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</si>
  <si>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</si>
  <si>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</si>
  <si>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</si>
  <si>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</si>
  <si>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</si>
  <si>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</si>
  <si>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</si>
  <si>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</si>
  <si>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</si>
  <si>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</si>
  <si>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</si>
  <si>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</si>
  <si>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</si>
  <si>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</si>
  <si>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</si>
  <si>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</si>
  <si>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</si>
  <si>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</si>
  <si>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</si>
  <si>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</si>
  <si>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</si>
  <si>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</si>
  <si>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</si>
  <si>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</si>
  <si>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</si>
  <si>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</si>
  <si>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</si>
  <si>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</si>
  <si>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</si>
  <si>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</si>
  <si>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</si>
  <si>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</si>
  <si>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</si>
  <si>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</si>
  <si>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</si>
  <si>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</si>
  <si>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</si>
  <si>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</si>
  <si>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</si>
  <si>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</si>
  <si>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</si>
  <si>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</si>
  <si>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</si>
  <si>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</si>
  <si>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</si>
  <si>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</si>
  <si>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</si>
  <si>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</si>
  <si>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</si>
  <si>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</si>
  <si>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</si>
  <si>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</si>
  <si>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</si>
  <si>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</si>
  <si>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</si>
  <si>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</si>
  <si>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</si>
  <si>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</si>
  <si>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</si>
  <si>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</si>
  <si>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</si>
  <si>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</si>
  <si>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</si>
  <si>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</si>
  <si>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</si>
  <si>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</si>
  <si>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</si>
  <si>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</si>
  <si>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</si>
  <si>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</si>
  <si>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</si>
  <si>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</si>
  <si>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</si>
  <si>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</si>
  <si>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</si>
  <si>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</si>
  <si>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</si>
  <si>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</si>
  <si>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</si>
  <si>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</si>
  <si>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</si>
  <si>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</si>
  <si>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</si>
  <si>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</si>
  <si>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</si>
  <si>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</si>
  <si>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</si>
  <si>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</si>
  <si>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</si>
  <si>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</si>
  <si>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</si>
  <si>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</si>
  <si>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</si>
  <si>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</si>
  <si>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</si>
  <si>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</si>
  <si>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</si>
  <si>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</si>
  <si>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</si>
  <si>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</si>
  <si>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</si>
  <si>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</si>
  <si>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</si>
  <si>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</si>
  <si>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</si>
  <si>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</si>
  <si>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</si>
  <si>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</si>
  <si>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</si>
  <si>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</si>
  <si>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</si>
  <si>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</si>
  <si>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</si>
  <si>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</si>
  <si>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</si>
  <si>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</si>
  <si>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</si>
  <si>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</si>
  <si>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</si>
  <si>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</si>
  <si>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</si>
  <si>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</si>
  <si>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</si>
  <si>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</si>
  <si>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</si>
  <si>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</si>
  <si>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</si>
  <si>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</si>
  <si>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</si>
  <si>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</si>
  <si>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</si>
  <si>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</si>
  <si>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</si>
  <si>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</si>
  <si>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</si>
  <si>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</si>
  <si>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</si>
  <si>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</si>
  <si>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</si>
  <si>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</si>
  <si>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</si>
  <si>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</si>
  <si>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</si>
  <si>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</si>
  <si>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</si>
  <si>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</si>
  <si>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</si>
  <si>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</si>
  <si>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</si>
  <si>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</si>
  <si>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</si>
  <si>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</si>
  <si>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</si>
  <si>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</si>
  <si>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</si>
  <si>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</si>
  <si>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</si>
  <si>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</si>
  <si>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</si>
  <si>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</si>
  <si>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</si>
  <si>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</si>
  <si>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</si>
  <si>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</si>
  <si>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</si>
  <si>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</si>
  <si>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</si>
  <si>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</si>
  <si>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</si>
  <si>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</si>
  <si>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</si>
  <si>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</si>
  <si>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</si>
  <si>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</si>
  <si>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</si>
  <si>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</si>
  <si>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</si>
  <si>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</si>
  <si>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</si>
  <si>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</si>
  <si>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</si>
  <si>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</si>
  <si>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</si>
  <si>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</si>
  <si>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</si>
  <si>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</si>
  <si>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</si>
  <si>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</si>
  <si>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</si>
  <si>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</si>
  <si>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</si>
  <si>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</si>
  <si>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</si>
  <si>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</si>
  <si>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</si>
  <si>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</si>
  <si>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</si>
  <si>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</si>
  <si>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</si>
  <si>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</si>
  <si>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</si>
  <si>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</si>
  <si>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</si>
  <si>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</si>
  <si>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</si>
  <si>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</si>
  <si>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</si>
  <si>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</si>
  <si>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</si>
  <si>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</si>
  <si>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</si>
  <si>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</si>
  <si>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</si>
  <si>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</si>
  <si>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</si>
  <si>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</si>
  <si>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</si>
  <si>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</si>
  <si>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</si>
  <si>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</si>
  <si>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</si>
  <si>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</si>
  <si>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</si>
  <si>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</si>
  <si>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</si>
  <si>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</si>
  <si>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</si>
  <si>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</si>
  <si>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</si>
  <si>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</si>
  <si>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</si>
  <si>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</si>
  <si>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</si>
  <si>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</si>
  <si>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</si>
  <si>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</si>
  <si>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</si>
  <si>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</si>
  <si>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</si>
  <si>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</si>
  <si>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</si>
  <si>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</si>
  <si>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</si>
  <si>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</si>
  <si>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</si>
  <si>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</si>
  <si>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</si>
  <si>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</si>
  <si>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</si>
  <si>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</si>
  <si>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</si>
  <si>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</si>
  <si>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</si>
  <si>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</si>
  <si>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</si>
  <si>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</si>
  <si>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</si>
  <si>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</si>
  <si>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</si>
  <si>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</si>
  <si>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</si>
  <si>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</si>
  <si>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</si>
  <si>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</si>
  <si>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</si>
  <si>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</si>
  <si>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</si>
  <si>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</si>
  <si>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</si>
  <si>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</si>
  <si>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</si>
  <si>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</si>
  <si>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</si>
  <si>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</si>
  <si>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</si>
  <si>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</si>
  <si>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</si>
  <si>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</si>
  <si>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</si>
  <si>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</si>
  <si>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</si>
  <si>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</si>
  <si>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</si>
  <si>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</si>
  <si>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</si>
  <si>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</si>
  <si>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</si>
  <si>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</si>
  <si>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</si>
  <si>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</si>
  <si>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</si>
  <si>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</si>
  <si>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</si>
  <si>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</si>
  <si>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</si>
  <si>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</si>
  <si>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</si>
  <si>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</si>
  <si>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</si>
  <si>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</si>
  <si>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</si>
  <si>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</si>
  <si>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</si>
  <si>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</si>
  <si>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</si>
  <si>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</si>
  <si>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</si>
  <si>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</si>
  <si>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</si>
  <si>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</si>
  <si>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</si>
  <si>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</si>
  <si>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</si>
  <si>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</si>
  <si>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</si>
  <si>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</si>
  <si>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</si>
  <si>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</si>
  <si>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</si>
  <si>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</si>
  <si>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</si>
  <si>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</si>
  <si>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</si>
  <si>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</si>
  <si>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</si>
  <si>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</si>
  <si>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</si>
  <si>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</si>
  <si>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</si>
  <si>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</si>
  <si>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</si>
  <si>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</si>
  <si>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</si>
  <si>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</si>
  <si>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</si>
  <si>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</si>
  <si>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</si>
  <si>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</si>
  <si>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</si>
  <si>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</si>
  <si>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</si>
  <si>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</si>
  <si>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</si>
  <si>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</si>
  <si>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</si>
  <si>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</si>
  <si>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</si>
  <si>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</si>
  <si>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</si>
  <si>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</si>
  <si>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</si>
  <si>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</si>
  <si>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</si>
  <si>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</si>
  <si>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</si>
  <si>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</si>
  <si>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</si>
  <si>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</si>
  <si>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</si>
  <si>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</si>
  <si>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</si>
  <si>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</si>
  <si>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</si>
  <si>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</si>
  <si>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</si>
  <si>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</si>
  <si>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</si>
  <si>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</si>
  <si>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</si>
  <si>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</si>
  <si>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</si>
  <si>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</si>
  <si>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</si>
  <si>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</si>
  <si>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</si>
  <si>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</si>
  <si>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</si>
  <si>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</si>
  <si>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</si>
  <si>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</si>
  <si>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</si>
  <si>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</si>
  <si>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</si>
  <si>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</si>
  <si>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</si>
  <si>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</si>
  <si>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</si>
  <si>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</si>
  <si>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</si>
  <si>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</si>
  <si>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</si>
  <si>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</si>
  <si>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</si>
  <si>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</si>
  <si>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</si>
  <si>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</si>
  <si>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</si>
  <si>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</si>
  <si>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</si>
  <si>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</si>
  <si>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</si>
  <si>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</si>
  <si>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</si>
  <si>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</si>
  <si>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</si>
  <si>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</si>
  <si>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</si>
  <si>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</si>
  <si>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</si>
  <si>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</si>
  <si>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</si>
  <si>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</si>
  <si>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</si>
  <si>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</si>
  <si>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</si>
  <si>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</si>
  <si>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</si>
  <si>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</si>
  <si>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</si>
  <si>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</si>
  <si>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</si>
  <si>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</si>
  <si>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</si>
  <si>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</si>
  <si>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</si>
  <si>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</si>
  <si>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</si>
  <si>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</si>
  <si>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</si>
  <si>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</si>
  <si>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</si>
  <si>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</si>
  <si>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</si>
  <si>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</si>
  <si>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</si>
  <si>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</si>
  <si>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</si>
  <si>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</si>
  <si>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</si>
  <si>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</si>
  <si>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</si>
  <si>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</si>
  <si>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</si>
  <si>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</si>
  <si>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</si>
  <si>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</si>
  <si>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</si>
  <si>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</si>
  <si>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</si>
  <si>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</si>
  <si>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</si>
  <si>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</si>
  <si>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</si>
  <si>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</si>
  <si>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</si>
  <si>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</si>
  <si>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</si>
  <si>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</si>
  <si>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</si>
  <si>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</si>
  <si>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</si>
  <si>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</si>
  <si>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</si>
  <si>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</si>
  <si>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</si>
  <si>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</si>
  <si>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</si>
  <si>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</si>
  <si>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</si>
  <si>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</si>
  <si>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</si>
  <si>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</si>
  <si>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</si>
  <si>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</si>
  <si>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</si>
  <si>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</si>
  <si>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</si>
  <si>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</si>
  <si>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</si>
  <si>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</si>
  <si>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</si>
  <si>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</si>
  <si>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</si>
  <si>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</si>
  <si>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</si>
  <si>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</si>
  <si>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</si>
  <si>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</si>
  <si>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</si>
  <si>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</si>
  <si>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</si>
  <si>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</si>
  <si>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</si>
  <si>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</si>
  <si>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</si>
  <si>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</si>
  <si>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</si>
  <si>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</si>
  <si>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</si>
  <si>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</si>
  <si>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</si>
  <si>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</si>
  <si>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</si>
  <si>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</si>
  <si>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</si>
  <si>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</si>
  <si>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</si>
  <si>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</si>
  <si>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</si>
  <si>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</si>
  <si>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</si>
  <si>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</si>
  <si>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</si>
  <si>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</si>
  <si>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</si>
  <si>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</si>
  <si>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</si>
  <si>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</si>
  <si>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</si>
  <si>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</si>
  <si>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</si>
  <si>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</si>
  <si>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</si>
  <si>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</si>
  <si>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</si>
  <si>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</si>
  <si>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</si>
  <si>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</si>
  <si>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</si>
  <si>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</si>
  <si>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</si>
  <si>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</si>
  <si>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</si>
  <si>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</si>
  <si>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</si>
  <si>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</si>
  <si>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</si>
  <si>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</si>
  <si>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</si>
  <si>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</si>
  <si>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</si>
  <si>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</si>
  <si>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</si>
  <si>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</si>
  <si>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</si>
  <si>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</si>
  <si>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</si>
  <si>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</si>
  <si>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</si>
  <si>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</si>
  <si>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</si>
  <si>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</si>
  <si>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</si>
  <si>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</si>
  <si>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</si>
  <si>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</si>
  <si>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</si>
  <si>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</si>
  <si>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</si>
  <si>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</si>
  <si>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</si>
  <si>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</si>
  <si>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</si>
  <si>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</si>
  <si>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</si>
  <si>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</si>
  <si>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</si>
  <si>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</si>
  <si>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</si>
  <si>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</si>
  <si>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</si>
  <si>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</si>
  <si>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</si>
  <si>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</si>
  <si>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</si>
  <si>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</si>
  <si>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</si>
  <si>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</si>
  <si>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</si>
  <si>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</si>
  <si>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</si>
  <si>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</si>
  <si>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</si>
  <si>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</si>
  <si>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</si>
  <si>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</si>
  <si>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</si>
  <si>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</si>
  <si>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</si>
  <si>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</si>
  <si>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</si>
  <si>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</si>
  <si>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</si>
  <si>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</si>
  <si>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</si>
  <si>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</si>
  <si>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</si>
  <si>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</si>
  <si>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</si>
  <si>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</si>
  <si>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</si>
  <si>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</si>
  <si>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</si>
  <si>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</si>
  <si>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</si>
  <si>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</si>
  <si>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</si>
  <si>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</si>
  <si>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</si>
  <si>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</si>
  <si>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</si>
  <si>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</si>
  <si>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</si>
  <si>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</si>
  <si>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</si>
  <si>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</si>
  <si>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</si>
  <si>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</si>
  <si>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</si>
  <si>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</si>
  <si>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</si>
  <si>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</si>
  <si>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</si>
  <si>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</si>
  <si>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</si>
  <si>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</si>
  <si>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</si>
  <si>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</si>
  <si>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</si>
  <si>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</si>
  <si>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</si>
  <si>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</si>
  <si>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</si>
  <si>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</si>
  <si>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</si>
  <si>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</si>
  <si>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</si>
  <si>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</si>
  <si>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</si>
  <si>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</si>
  <si>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</si>
  <si>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</si>
  <si>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</si>
  <si>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</si>
  <si>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</si>
  <si>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</si>
  <si>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</si>
  <si>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</si>
  <si>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</si>
  <si>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</si>
  <si>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</si>
  <si>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</si>
  <si>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</si>
  <si>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</si>
  <si>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</si>
  <si>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</si>
  <si>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</si>
  <si>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</si>
  <si>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</si>
  <si>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</si>
  <si>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</si>
  <si>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</si>
  <si>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</si>
  <si>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</si>
  <si>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</si>
  <si>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</si>
  <si>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</si>
  <si>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</si>
  <si>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</si>
  <si>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</si>
  <si>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</si>
  <si>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</si>
  <si>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</si>
  <si>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</si>
  <si>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</si>
  <si>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</si>
  <si>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</si>
  <si>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</si>
  <si>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</si>
  <si>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</si>
  <si>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</si>
  <si>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</si>
  <si>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</si>
  <si>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</si>
  <si>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</si>
  <si>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</si>
  <si>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</si>
  <si>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</si>
  <si>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</si>
  <si>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</si>
  <si>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</si>
  <si>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</si>
  <si>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</si>
  <si>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</si>
  <si>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</si>
  <si>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</si>
  <si>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</si>
  <si>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</si>
  <si>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</si>
  <si>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</si>
  <si>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</si>
  <si>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</si>
  <si>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</si>
  <si>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</si>
  <si>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</si>
  <si>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</si>
  <si>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</si>
  <si>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</si>
  <si>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</si>
  <si>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</si>
  <si>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</si>
  <si>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</si>
  <si>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</si>
  <si>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</si>
  <si>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</si>
  <si>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</si>
  <si>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</si>
  <si>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</si>
  <si>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</si>
  <si>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</si>
  <si>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</si>
  <si>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</si>
  <si>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</si>
  <si>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</si>
  <si>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</si>
  <si>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</si>
  <si>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</si>
  <si>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</si>
  <si>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</si>
  <si>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</si>
  <si>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</si>
  <si>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</si>
  <si>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</si>
  <si>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</si>
  <si>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</si>
  <si>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</si>
  <si>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</si>
  <si>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</si>
  <si>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</si>
  <si>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</si>
  <si>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</si>
  <si>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</si>
  <si>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</si>
  <si>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</si>
  <si>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</si>
  <si>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</si>
  <si>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</si>
  <si>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</si>
  <si>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</si>
  <si>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</si>
  <si>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</si>
  <si>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</si>
  <si>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</si>
  <si>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</si>
  <si>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</si>
  <si>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</si>
  <si>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</si>
  <si>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</si>
  <si>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</si>
  <si>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</si>
  <si>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</si>
  <si>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</si>
  <si>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</si>
  <si>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</si>
  <si>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</si>
  <si>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</si>
  <si>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</si>
  <si>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</si>
  <si>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</si>
  <si>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</si>
  <si>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</si>
  <si>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</si>
  <si>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</si>
  <si>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</si>
  <si>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</si>
  <si>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</si>
  <si>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</si>
  <si>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</si>
  <si>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</si>
  <si>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</si>
  <si>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</si>
  <si>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</si>
  <si>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</si>
  <si>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</si>
  <si>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</si>
  <si>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</si>
  <si>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</si>
  <si>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</si>
  <si>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</si>
  <si>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</si>
  <si>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</si>
  <si>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</si>
  <si>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</si>
  <si>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</si>
  <si>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</si>
  <si>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</si>
  <si>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</si>
  <si>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</si>
  <si>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</si>
  <si>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</si>
  <si>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</si>
  <si>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</si>
  <si>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</si>
  <si>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</si>
  <si>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</si>
  <si>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</si>
  <si>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</si>
  <si>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</si>
  <si>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</si>
  <si>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</si>
  <si>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</si>
  <si>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</si>
  <si>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</si>
  <si>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</si>
  <si>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</si>
  <si>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</si>
  <si>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</si>
  <si>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</si>
  <si>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</si>
  <si>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</si>
  <si>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</si>
  <si>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</si>
  <si>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</si>
  <si>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</si>
  <si>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</si>
  <si>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</si>
  <si>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</si>
  <si>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</si>
  <si>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</si>
  <si>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</si>
  <si>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</si>
  <si>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</si>
  <si>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</si>
  <si>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</si>
  <si>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</si>
  <si>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</si>
  <si>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</si>
  <si>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</si>
  <si>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</si>
  <si>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</si>
  <si>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</si>
  <si>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</si>
  <si>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</si>
  <si>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</si>
  <si>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</si>
  <si>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</si>
  <si>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</si>
  <si>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</si>
  <si>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</si>
  <si>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</si>
  <si>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</si>
  <si>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</si>
  <si>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</si>
  <si>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</si>
  <si>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</si>
  <si>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</si>
  <si>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</si>
  <si>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</si>
  <si>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</si>
  <si>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</si>
  <si>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</si>
  <si>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</si>
  <si>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</si>
  <si>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</si>
  <si>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</si>
  <si>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</si>
  <si>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</si>
  <si>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</si>
  <si>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</si>
  <si>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</si>
  <si>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</si>
  <si>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</si>
  <si>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</si>
  <si>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</si>
  <si>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</si>
  <si>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</si>
  <si>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</si>
  <si>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</si>
  <si>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</si>
  <si>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</si>
  <si>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</si>
  <si>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</si>
  <si>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</si>
  <si>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</si>
  <si>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</si>
  <si>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</si>
  <si>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</si>
  <si>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</si>
  <si>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</si>
  <si>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</si>
  <si>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</si>
  <si>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</si>
  <si>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</si>
  <si>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</si>
  <si>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</si>
  <si>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</si>
  <si>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</si>
  <si>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</si>
  <si>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</si>
  <si>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</si>
  <si>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</si>
  <si>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</si>
  <si>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</si>
  <si>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</si>
  <si>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</si>
  <si>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</si>
  <si>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</si>
  <si>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</si>
  <si>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</si>
  <si>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</si>
  <si>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</si>
  <si>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</si>
  <si>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</si>
  <si>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</si>
  <si>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</si>
  <si>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</si>
  <si>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</si>
  <si>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</si>
  <si>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</si>
  <si>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</si>
  <si>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</si>
  <si>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</si>
  <si>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</si>
  <si>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</si>
  <si>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</si>
  <si>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</si>
  <si>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</si>
  <si>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</si>
  <si>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</si>
  <si>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</si>
  <si>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</si>
  <si>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</si>
  <si>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</si>
  <si>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</si>
  <si>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</si>
  <si>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</si>
  <si>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</si>
  <si>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</si>
  <si>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</si>
  <si>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</si>
  <si>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</si>
  <si>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</si>
  <si>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</si>
  <si>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</si>
  <si>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</si>
  <si>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</si>
  <si>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</si>
  <si>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</si>
  <si>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</si>
  <si>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</si>
  <si>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</si>
  <si>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</si>
  <si>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</si>
  <si>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</si>
  <si>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</si>
  <si>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</si>
  <si>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</si>
  <si>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</si>
  <si>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</si>
  <si>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</si>
  <si>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</si>
  <si>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</si>
  <si>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</si>
  <si>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</si>
  <si>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</si>
  <si>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</si>
  <si>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</si>
  <si>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</si>
  <si>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</si>
  <si>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</si>
  <si>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</si>
  <si>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</si>
  <si>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</si>
  <si>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</si>
  <si>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</si>
  <si>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</si>
  <si>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</si>
  <si>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</si>
  <si>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</si>
  <si>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</si>
  <si>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</si>
  <si>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</si>
  <si>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</si>
  <si>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</si>
  <si>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</si>
  <si>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</si>
  <si>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</si>
  <si>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</si>
  <si>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</si>
  <si>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</si>
  <si>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</si>
  <si>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</si>
  <si>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</si>
  <si>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</si>
  <si>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</si>
  <si>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</si>
  <si>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</si>
  <si>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</si>
  <si>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</si>
  <si>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</si>
  <si>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</si>
  <si>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</si>
  <si>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</si>
  <si>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</si>
  <si>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</si>
  <si>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</si>
  <si>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</si>
  <si>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</si>
  <si>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</si>
  <si>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</si>
  <si>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</si>
  <si>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</si>
  <si>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</si>
  <si>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</si>
  <si>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</si>
  <si>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</si>
  <si>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</si>
  <si>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</si>
  <si>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</si>
  <si>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</si>
  <si>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</si>
  <si>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</si>
  <si>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</si>
  <si>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</si>
  <si>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</si>
  <si>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</si>
  <si>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</si>
  <si>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</si>
  <si>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</si>
  <si>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</si>
  <si>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</si>
  <si>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</si>
  <si>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</si>
  <si>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</si>
  <si>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</si>
  <si>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</si>
  <si>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</si>
  <si>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</si>
  <si>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</si>
  <si>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</si>
  <si>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</si>
  <si>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</si>
  <si>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</si>
  <si>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</si>
  <si>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</si>
  <si>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</si>
  <si>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</si>
  <si>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</si>
  <si>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</si>
  <si>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</si>
  <si>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</si>
  <si>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</si>
  <si>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</si>
  <si>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</si>
  <si>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</si>
  <si>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</si>
  <si>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</si>
  <si>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</si>
  <si>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</si>
  <si>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</si>
  <si>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</si>
  <si>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</si>
  <si>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</si>
  <si>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</si>
  <si>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</si>
  <si>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</si>
  <si>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</si>
  <si>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</si>
  <si>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</si>
  <si>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</si>
  <si>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</si>
  <si>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</si>
  <si>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</si>
  <si>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</si>
  <si>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</si>
  <si>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</si>
  <si>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</si>
  <si>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</si>
  <si>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</si>
  <si>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</si>
  <si>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</si>
  <si>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</si>
  <si>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</si>
  <si>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</si>
  <si>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</si>
  <si>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</si>
  <si>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</si>
  <si>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</si>
  <si>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</si>
  <si>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</si>
  <si>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</si>
  <si>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</si>
  <si>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</si>
  <si>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</si>
  <si>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</si>
  <si>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</si>
  <si>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</si>
  <si>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</si>
  <si>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</si>
  <si>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</si>
  <si>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</si>
  <si>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</si>
  <si>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</si>
  <si>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</si>
  <si>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</si>
  <si>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</si>
  <si>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</si>
  <si>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</si>
  <si>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</si>
  <si>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</si>
  <si>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</si>
  <si>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</si>
  <si>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</si>
  <si>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</si>
  <si>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</si>
  <si>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</si>
  <si>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</si>
  <si>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</si>
  <si>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</si>
  <si>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</si>
  <si>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</si>
  <si>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</si>
  <si>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</si>
  <si>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</si>
  <si>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</si>
  <si>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</si>
  <si>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</si>
  <si>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</si>
  <si>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</si>
  <si>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</si>
  <si>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</si>
  <si>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</si>
  <si>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</si>
  <si>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</si>
  <si>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</si>
  <si>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</si>
  <si>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</si>
  <si>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</si>
  <si>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</si>
  <si>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</si>
  <si>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</si>
  <si>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</si>
  <si>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</si>
  <si>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</si>
  <si>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</si>
  <si>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</si>
  <si>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</si>
  <si>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</si>
  <si>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</si>
  <si>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</si>
  <si>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</si>
  <si>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</si>
  <si>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</si>
  <si>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</si>
  <si>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</si>
  <si>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</si>
  <si>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</si>
  <si>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</si>
  <si>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</si>
  <si>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</si>
  <si>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</si>
  <si>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</si>
  <si>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</si>
  <si>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</si>
  <si>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</si>
  <si>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</si>
  <si>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</si>
  <si>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</si>
  <si>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</si>
  <si>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</si>
  <si>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</si>
  <si>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</si>
  <si>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</si>
  <si>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</si>
  <si>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</si>
  <si>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</si>
  <si>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</si>
  <si>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</si>
  <si>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</si>
  <si>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</si>
  <si>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</si>
  <si>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</si>
  <si>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</si>
  <si>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</si>
  <si>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</si>
  <si>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</si>
  <si>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</si>
  <si>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</si>
  <si>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</si>
  <si>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</si>
  <si>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</si>
  <si>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</si>
  <si>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</si>
  <si>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</si>
  <si>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</si>
  <si>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</si>
  <si>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</si>
  <si>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</si>
  <si>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</si>
  <si>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</si>
  <si>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</si>
  <si>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</si>
  <si>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</si>
  <si>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</si>
  <si>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</si>
  <si>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</si>
  <si>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</si>
  <si>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</si>
  <si>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</si>
  <si>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</si>
  <si>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</si>
  <si>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</si>
  <si>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</si>
  <si>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</si>
  <si>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</si>
  <si>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</si>
  <si>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</si>
  <si>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</si>
  <si>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</si>
  <si>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</si>
  <si>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</si>
  <si>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</si>
  <si>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</si>
  <si>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</si>
  <si>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</si>
  <si>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</si>
  <si>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</si>
  <si>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</si>
  <si>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</si>
  <si>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</si>
  <si>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</si>
  <si>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</si>
  <si>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</si>
  <si>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</si>
  <si>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</si>
  <si>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</si>
  <si>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</si>
  <si>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</si>
  <si>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</si>
  <si>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</si>
  <si>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</si>
  <si>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</si>
  <si>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</si>
  <si>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</si>
  <si>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</si>
  <si>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</si>
  <si>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</si>
  <si>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</si>
  <si>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</si>
  <si>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</si>
  <si>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</si>
  <si>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</si>
  <si>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</si>
  <si>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</si>
  <si>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</si>
  <si>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</si>
  <si>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</si>
  <si>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</si>
  <si>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</si>
  <si>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</si>
  <si>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</si>
  <si>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</si>
  <si>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</si>
  <si>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</si>
  <si>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</si>
  <si>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</si>
  <si>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</si>
  <si>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</si>
  <si>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</si>
  <si>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</si>
  <si>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</si>
  <si>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</si>
  <si>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</si>
  <si>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</si>
  <si>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</si>
  <si>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</si>
  <si>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</si>
  <si>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</si>
  <si>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</si>
  <si>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</si>
  <si>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</si>
  <si>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</si>
  <si>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</si>
  <si>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</si>
  <si>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</si>
  <si>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</si>
  <si>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</si>
  <si>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</si>
  <si>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</si>
  <si>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</si>
  <si>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</si>
  <si>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</si>
  <si>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</si>
  <si>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</si>
  <si>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</si>
  <si>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</si>
  <si>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</si>
  <si>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</si>
  <si>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</si>
  <si>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</si>
  <si>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</si>
  <si>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</si>
  <si>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</si>
  <si>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</si>
  <si>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</si>
  <si>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</si>
  <si>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</si>
  <si>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</si>
  <si>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</si>
  <si>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</si>
  <si>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</si>
  <si>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</si>
  <si>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</si>
  <si>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</si>
  <si>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</si>
  <si>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</si>
  <si>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</si>
  <si>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</si>
  <si>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</si>
  <si>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</si>
  <si>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</si>
  <si>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</si>
  <si>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</si>
  <si>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</si>
  <si>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</si>
  <si>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</si>
  <si>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</si>
  <si>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</si>
  <si>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</si>
  <si>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</si>
  <si>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</si>
  <si>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</si>
  <si>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</si>
  <si>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</si>
  <si>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</si>
  <si>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</si>
  <si>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</si>
  <si>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</si>
  <si>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</si>
  <si>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</si>
  <si>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</si>
  <si>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</si>
  <si>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</si>
  <si>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</si>
  <si>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</si>
  <si>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</si>
  <si>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</si>
  <si>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</si>
  <si>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</si>
  <si>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</si>
  <si>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</si>
  <si>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</si>
  <si>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</si>
  <si>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</si>
  <si>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</si>
  <si>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</si>
  <si>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</si>
  <si>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</si>
  <si>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</si>
  <si>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</si>
  <si>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</si>
  <si>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</si>
  <si>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</si>
  <si>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</si>
  <si>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</si>
  <si>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</si>
  <si>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</si>
  <si>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</si>
  <si>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</si>
  <si>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</si>
  <si>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</si>
  <si>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</si>
  <si>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</si>
  <si>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</si>
  <si>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</si>
  <si>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</si>
  <si>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</si>
  <si>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</si>
  <si>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</si>
  <si>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</si>
  <si>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</si>
  <si>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</si>
  <si>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</si>
  <si>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</si>
  <si>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</si>
  <si>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</si>
  <si>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</si>
  <si>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</si>
  <si>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</si>
  <si>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</si>
  <si>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</si>
  <si>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</si>
  <si>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</si>
  <si>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</si>
  <si>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</si>
  <si>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</si>
  <si>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</si>
  <si>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</si>
  <si>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</si>
  <si>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</si>
  <si>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</si>
  <si>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</si>
  <si>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</si>
  <si>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</si>
  <si>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</si>
  <si>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</si>
  <si>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</si>
  <si>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</si>
  <si>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</si>
  <si>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</si>
  <si>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</si>
  <si>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</si>
  <si>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</si>
  <si>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</si>
  <si>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</si>
  <si>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</si>
  <si>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</si>
  <si>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</si>
  <si>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</si>
  <si>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</si>
  <si>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</si>
  <si>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</si>
  <si>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</si>
  <si>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</si>
  <si>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</si>
  <si>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</si>
  <si>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</si>
  <si>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</si>
  <si>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</si>
  <si>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</si>
  <si>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</si>
  <si>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</si>
  <si>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</si>
  <si>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</si>
  <si>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</si>
  <si>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</si>
  <si>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</si>
  <si>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</si>
  <si>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</si>
  <si>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</si>
  <si>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</si>
  <si>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</si>
  <si>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</si>
  <si>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</si>
  <si>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</si>
  <si>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</si>
  <si>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</si>
  <si>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</si>
  <si>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</si>
  <si>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</si>
  <si>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</si>
  <si>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</si>
  <si>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</si>
  <si>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</si>
  <si>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</si>
  <si>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</si>
  <si>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</si>
  <si>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</si>
  <si>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</si>
  <si>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</si>
  <si>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</si>
  <si>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</si>
  <si>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</si>
  <si>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</si>
  <si>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</si>
  <si>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</si>
  <si>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</si>
  <si>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</si>
  <si>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</si>
  <si>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</si>
  <si>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</si>
  <si>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</si>
  <si>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</si>
  <si>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</si>
  <si>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</si>
  <si>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</si>
  <si>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</si>
  <si>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</si>
  <si>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</si>
  <si>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</si>
  <si>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</si>
  <si>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</si>
  <si>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</si>
  <si>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</si>
  <si>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</si>
  <si>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</si>
  <si>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</si>
  <si>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</si>
  <si>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</si>
  <si>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</si>
  <si>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</si>
  <si>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</si>
  <si>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</si>
  <si>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</si>
  <si>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</si>
  <si>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</si>
  <si>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</si>
  <si>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</si>
  <si>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</si>
  <si>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</si>
  <si>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</si>
  <si>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</si>
  <si>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</si>
  <si>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</si>
  <si>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</si>
  <si>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</si>
  <si>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</si>
  <si>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</si>
  <si>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</si>
  <si>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</si>
  <si>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</si>
  <si>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</si>
  <si>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</si>
  <si>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</si>
  <si>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</si>
  <si>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</si>
  <si>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</si>
  <si>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</si>
  <si>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</si>
  <si>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</si>
  <si>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</si>
  <si>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</si>
  <si>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</si>
  <si>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</si>
  <si>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</si>
  <si>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</si>
  <si>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</si>
  <si>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</si>
  <si>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</si>
  <si>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</si>
  <si>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</si>
  <si>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</si>
  <si>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</si>
  <si>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</si>
  <si>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</si>
  <si>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</si>
  <si>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</si>
  <si>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</si>
  <si>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</si>
  <si>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</si>
  <si>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</si>
  <si>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</si>
  <si>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</si>
  <si>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</si>
  <si>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</si>
  <si>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</si>
  <si>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</si>
  <si>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</si>
  <si>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</si>
  <si>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</si>
  <si>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</si>
  <si>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</si>
  <si>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</si>
  <si>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</si>
  <si>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</si>
  <si>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</si>
  <si>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</si>
  <si>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</si>
  <si>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</si>
  <si>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</si>
  <si>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</si>
  <si>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</si>
  <si>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</si>
  <si>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</si>
  <si>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</si>
  <si>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</si>
  <si>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</si>
  <si>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</si>
  <si>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</si>
  <si>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</si>
  <si>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</si>
  <si>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</si>
  <si>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</si>
  <si>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</si>
  <si>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</si>
  <si>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</si>
  <si>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</si>
  <si>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</si>
  <si>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</si>
  <si>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</si>
  <si>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</si>
  <si>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</si>
  <si>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</si>
  <si>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</si>
  <si>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</si>
  <si>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</si>
  <si>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</si>
  <si>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</si>
  <si>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</si>
  <si>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</si>
  <si>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</si>
  <si>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</si>
  <si>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</si>
  <si>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</si>
  <si>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</si>
  <si>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</si>
  <si>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</si>
  <si>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</si>
  <si>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</si>
  <si>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</si>
  <si>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</si>
  <si>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</si>
  <si>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</si>
  <si>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</si>
  <si>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</si>
  <si>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</si>
  <si>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</si>
  <si>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</si>
  <si>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</si>
  <si>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</si>
  <si>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</si>
  <si>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</si>
  <si>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</si>
  <si>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</si>
  <si>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</si>
  <si>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</si>
  <si>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</si>
  <si>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</si>
  <si>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</si>
  <si>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</si>
  <si>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</si>
  <si>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</si>
  <si>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</si>
  <si>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</si>
  <si>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</si>
  <si>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</si>
  <si>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</si>
  <si>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</si>
  <si>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</si>
  <si>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</si>
  <si>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</si>
  <si>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</si>
  <si>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</si>
  <si>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</si>
  <si>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</si>
  <si>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</si>
  <si>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</si>
  <si>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</si>
  <si>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</si>
  <si>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</si>
  <si>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</si>
  <si>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</si>
  <si>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</si>
  <si>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</si>
  <si>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</si>
  <si>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</si>
  <si>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</si>
  <si>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</si>
  <si>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</si>
  <si>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</si>
  <si>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</si>
  <si>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</si>
  <si>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</si>
  <si>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</si>
  <si>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</si>
  <si>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</si>
  <si>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</si>
  <si>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</si>
  <si>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</si>
  <si>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</si>
  <si>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</si>
  <si>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</si>
  <si>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</si>
  <si>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</si>
  <si>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</si>
  <si>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</si>
  <si>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</si>
  <si>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</si>
  <si>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</si>
  <si>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</si>
  <si>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</si>
  <si>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</si>
  <si>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</si>
  <si>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</si>
  <si>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</si>
  <si>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</si>
  <si>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</si>
  <si>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</si>
  <si>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</si>
  <si>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</si>
  <si>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</si>
  <si>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</si>
  <si>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</si>
  <si>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</si>
  <si>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</si>
  <si>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</si>
  <si>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</si>
  <si>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</si>
  <si>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</si>
  <si>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</si>
  <si>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</si>
  <si>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</si>
  <si>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</si>
  <si>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</si>
  <si>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</si>
  <si>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</si>
  <si>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</si>
  <si>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</si>
  <si>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</si>
  <si>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</si>
  <si>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</si>
  <si>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</si>
  <si>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</si>
  <si>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</si>
  <si>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</si>
  <si>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</si>
  <si>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</si>
  <si>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</si>
  <si>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</si>
  <si>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</si>
  <si>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</si>
  <si>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</si>
  <si>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</si>
  <si>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</si>
  <si>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</si>
  <si>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</si>
  <si>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</si>
  <si>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</si>
  <si>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</si>
  <si>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</si>
  <si>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</si>
  <si>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</si>
  <si>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</si>
  <si>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</si>
  <si>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</si>
  <si>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</si>
  <si>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</si>
  <si>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</si>
  <si>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</si>
  <si>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</si>
  <si>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</si>
  <si>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</si>
  <si>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</si>
  <si>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</si>
  <si>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</si>
  <si>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</si>
  <si>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</si>
  <si>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</si>
  <si>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</si>
  <si>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</si>
  <si>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</si>
  <si>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</si>
  <si>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</si>
  <si>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</si>
  <si>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</si>
  <si>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</si>
  <si>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</si>
  <si>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</si>
  <si>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</si>
  <si>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</si>
  <si>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</si>
  <si>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</si>
  <si>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</si>
  <si>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</si>
  <si>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</si>
  <si>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</si>
  <si>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</si>
  <si>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</si>
  <si>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</si>
  <si>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</si>
  <si>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</si>
  <si>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</si>
  <si>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</si>
  <si>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</si>
  <si>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</si>
  <si>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</si>
  <si>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</si>
  <si>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</si>
  <si>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</si>
  <si>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</si>
  <si>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</si>
  <si>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</si>
  <si>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</si>
  <si>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</si>
  <si>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</si>
  <si>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</si>
  <si>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</si>
  <si>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</si>
  <si>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</si>
  <si>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</si>
  <si>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</si>
  <si>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</si>
  <si>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</si>
  <si>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</si>
  <si>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</si>
  <si>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</si>
  <si>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</si>
  <si>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</si>
  <si>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</si>
  <si>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</si>
  <si>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</si>
  <si>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</si>
  <si>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</si>
  <si>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</si>
  <si>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</si>
  <si>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</si>
  <si>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</si>
  <si>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</si>
  <si>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</si>
  <si>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</si>
  <si>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</si>
  <si>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</si>
  <si>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</si>
  <si>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</si>
  <si>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</si>
  <si>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</si>
  <si>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</si>
  <si>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</si>
  <si>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</si>
  <si>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</si>
  <si>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</si>
  <si>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</si>
  <si>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</si>
  <si>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</si>
  <si>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</si>
  <si>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</si>
  <si>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</si>
  <si>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</si>
  <si>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</si>
  <si>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</si>
  <si>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</si>
  <si>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</si>
  <si>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</si>
  <si>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</si>
  <si>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</si>
  <si>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</si>
  <si>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</si>
  <si>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</si>
  <si>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</si>
  <si>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</si>
  <si>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</si>
  <si>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</si>
  <si>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</si>
  <si>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</si>
  <si>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</si>
  <si>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</si>
  <si>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</si>
  <si>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</si>
  <si>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</si>
  <si>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</si>
  <si>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</si>
  <si>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</si>
  <si>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</si>
  <si>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</si>
  <si>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</si>
  <si>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</si>
  <si>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</si>
  <si>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</si>
  <si>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</si>
  <si>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</si>
  <si>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</si>
  <si>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</si>
  <si>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</si>
  <si>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</si>
  <si>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</si>
  <si>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</si>
  <si>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</si>
  <si>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</si>
  <si>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</si>
  <si>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</si>
  <si>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</si>
  <si>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</si>
  <si>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</si>
  <si>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</si>
  <si>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</si>
  <si>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</si>
  <si>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</si>
  <si>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</si>
  <si>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</si>
  <si>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</si>
  <si>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</si>
  <si>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</si>
  <si>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</si>
  <si>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</si>
  <si>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</si>
  <si>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</si>
  <si>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</si>
  <si>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</si>
  <si>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</si>
  <si>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</si>
  <si>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</si>
  <si>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</si>
  <si>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</si>
  <si>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</si>
  <si>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</si>
  <si>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</si>
  <si>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</si>
  <si>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</si>
  <si>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</si>
  <si>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</si>
  <si>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</si>
  <si>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</si>
  <si>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</si>
  <si>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</si>
  <si>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</si>
  <si>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</si>
  <si>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</si>
  <si>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</si>
  <si>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</si>
  <si>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</si>
  <si>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</si>
  <si>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</si>
  <si>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</si>
  <si>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</si>
  <si>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</si>
  <si>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</si>
  <si>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</si>
  <si>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</si>
  <si>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</si>
  <si>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</si>
  <si>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</si>
  <si>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</si>
  <si>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</si>
  <si>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</si>
  <si>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</si>
  <si>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</si>
  <si>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</si>
  <si>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</si>
  <si>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</si>
  <si>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</si>
  <si>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</si>
  <si>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</si>
  <si>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</si>
  <si>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</si>
  <si>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</si>
  <si>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</si>
  <si>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</si>
  <si>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</si>
  <si>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</si>
  <si>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</si>
  <si>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</si>
  <si>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</si>
  <si>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</si>
  <si>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</si>
  <si>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</si>
  <si>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</si>
  <si>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</si>
  <si>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</si>
  <si>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</si>
  <si>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</si>
  <si>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</si>
  <si>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</si>
  <si>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</si>
  <si>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</si>
  <si>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</si>
  <si>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</si>
  <si>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</si>
  <si>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</si>
  <si>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</si>
  <si>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</si>
  <si>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</si>
  <si>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</si>
  <si>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</si>
  <si>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</si>
  <si>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</si>
  <si>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</si>
  <si>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</si>
  <si>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</si>
  <si>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</si>
  <si>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</si>
  <si>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</si>
  <si>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</si>
  <si>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</si>
  <si>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</si>
  <si>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</si>
  <si>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</si>
  <si>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</si>
  <si>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</si>
  <si>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</si>
  <si>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</si>
  <si>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</si>
  <si>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</si>
  <si>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</si>
  <si>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</si>
  <si>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</si>
  <si>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</si>
  <si>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</si>
  <si>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</si>
  <si>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</si>
  <si>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</si>
  <si>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</si>
  <si>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</si>
  <si>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</si>
  <si>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</si>
  <si>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</si>
  <si>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</si>
  <si>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</si>
  <si>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</si>
  <si>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</si>
  <si>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</si>
  <si>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</si>
  <si>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</si>
  <si>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</si>
  <si>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</si>
  <si>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</si>
  <si>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</si>
  <si>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</si>
  <si>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</si>
  <si>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</si>
  <si>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</si>
  <si>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</si>
  <si>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</si>
  <si>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</si>
  <si>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</si>
  <si>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</si>
  <si>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</si>
  <si>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</si>
  <si>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</si>
  <si>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</si>
  <si>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</si>
  <si>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</si>
  <si>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</si>
  <si>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</si>
  <si>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</si>
  <si>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</si>
  <si>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</si>
  <si>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</si>
  <si>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</si>
  <si>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</si>
  <si>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</si>
  <si>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</si>
  <si>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</si>
  <si>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</si>
  <si>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</si>
  <si>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</si>
  <si>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</si>
  <si>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</si>
  <si>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</si>
  <si>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</si>
  <si>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</si>
  <si>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</si>
  <si>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</si>
  <si>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</si>
  <si>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</si>
  <si>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</si>
  <si>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</si>
  <si>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</si>
  <si>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</si>
  <si>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</si>
  <si>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</si>
  <si>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</si>
  <si>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</si>
  <si>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</si>
  <si>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</si>
  <si>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</si>
  <si>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</si>
  <si>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</si>
  <si>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</si>
  <si>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</si>
  <si>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</si>
  <si>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</si>
  <si>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</si>
  <si>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</si>
  <si>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</si>
  <si>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</si>
  <si>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</si>
  <si>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</si>
  <si>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</si>
  <si>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</si>
  <si>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</si>
  <si>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</si>
  <si>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</si>
  <si>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</si>
  <si>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</si>
  <si>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</si>
  <si>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</si>
  <si>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</si>
  <si>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</si>
  <si>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</si>
  <si>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</si>
  <si>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</si>
  <si>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</si>
  <si>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</si>
  <si>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</si>
  <si>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</si>
  <si>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</si>
  <si>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</si>
  <si>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</si>
  <si>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</si>
  <si>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</si>
  <si>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</si>
  <si>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</si>
  <si>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</si>
  <si>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</si>
  <si>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</si>
  <si>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</si>
  <si>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</si>
  <si>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</si>
  <si>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</si>
  <si>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</si>
  <si>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</si>
  <si>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</si>
  <si>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</si>
  <si>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</si>
  <si>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</si>
  <si>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</si>
  <si>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</si>
  <si>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</si>
  <si>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</si>
  <si>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</si>
  <si>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</si>
  <si>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</si>
  <si>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</si>
  <si>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</si>
  <si>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</si>
  <si>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</si>
  <si>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</si>
  <si>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</si>
  <si>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</si>
  <si>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</si>
  <si>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</si>
  <si>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</si>
  <si>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</si>
  <si>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</si>
  <si>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</si>
  <si>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</si>
  <si>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</si>
  <si>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</si>
  <si>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</si>
  <si>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</si>
  <si>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</si>
  <si>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</si>
  <si>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</si>
  <si>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</si>
  <si>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</si>
  <si>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</si>
  <si>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</si>
  <si>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</si>
  <si>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</si>
  <si>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</si>
  <si>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</si>
  <si>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</si>
  <si>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</si>
  <si>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</si>
  <si>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</si>
  <si>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</si>
  <si>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</si>
  <si>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</si>
  <si>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</si>
  <si>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</si>
  <si>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</si>
  <si>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</si>
  <si>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</si>
  <si>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</si>
  <si>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</si>
  <si>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</si>
  <si>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</si>
  <si>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</si>
  <si>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</si>
  <si>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</si>
  <si>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</si>
  <si>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</si>
  <si>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</si>
  <si>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</si>
  <si>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</si>
  <si>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</si>
  <si>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</si>
  <si>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</si>
  <si>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</si>
  <si>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</si>
  <si>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</si>
  <si>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</si>
  <si>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</si>
  <si>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</si>
  <si>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</si>
  <si>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</si>
  <si>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</si>
  <si>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</si>
  <si>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</si>
  <si>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</si>
  <si>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</si>
  <si>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</si>
  <si>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</si>
  <si>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</si>
  <si>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</si>
  <si>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</si>
  <si>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</si>
  <si>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</si>
  <si>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</si>
  <si>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</si>
  <si>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</si>
  <si>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</si>
  <si>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</si>
  <si>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</si>
  <si>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</si>
  <si>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</si>
  <si>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</si>
  <si>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</si>
  <si>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</si>
  <si>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</si>
  <si>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</si>
  <si>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</si>
  <si>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</si>
  <si>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</si>
  <si>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</si>
  <si>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</si>
  <si>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</si>
  <si>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</si>
  <si>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</si>
  <si>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</si>
  <si>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</si>
  <si>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</si>
  <si>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</si>
  <si>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</si>
  <si>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</si>
  <si>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</si>
  <si>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</si>
  <si>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</si>
  <si>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</si>
  <si>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</si>
  <si>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</si>
  <si>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</si>
  <si>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</si>
  <si>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</si>
  <si>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</si>
  <si>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</si>
  <si>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</si>
  <si>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</si>
  <si>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</si>
  <si>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</si>
  <si>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</si>
  <si>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</si>
  <si>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</si>
  <si>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</si>
  <si>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</si>
  <si>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</si>
  <si>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</si>
  <si>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</si>
  <si>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</si>
  <si>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</si>
  <si>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</si>
  <si>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</si>
  <si>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</si>
  <si>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</si>
  <si>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</si>
  <si>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</si>
  <si>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</si>
  <si>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</si>
  <si>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</si>
  <si>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</si>
  <si>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</si>
  <si>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</si>
  <si>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</si>
  <si>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</si>
  <si>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</si>
  <si>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</si>
  <si>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</si>
  <si>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</si>
  <si>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</si>
  <si>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</si>
  <si>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</si>
  <si>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</si>
  <si>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</si>
  <si>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</si>
  <si>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</si>
  <si>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</si>
  <si>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</si>
  <si>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</si>
  <si>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</si>
  <si>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</si>
  <si>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</si>
  <si>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</si>
  <si>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</si>
  <si>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</si>
  <si>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</si>
  <si>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</si>
  <si>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</si>
  <si>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</si>
  <si>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</si>
  <si>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</si>
  <si>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</si>
  <si>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</si>
  <si>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</si>
  <si>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</si>
  <si>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</si>
  <si>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</si>
  <si>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</si>
  <si>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</si>
  <si>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</si>
  <si>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</si>
  <si>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</si>
  <si>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</si>
  <si>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</si>
  <si>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</si>
  <si>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</si>
  <si>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</si>
  <si>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</si>
  <si>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</si>
  <si>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</si>
  <si>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</si>
  <si>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</si>
  <si>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</si>
  <si>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</si>
  <si>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</si>
  <si>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</si>
  <si>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</si>
  <si>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</si>
  <si>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</si>
  <si>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</si>
  <si>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</si>
  <si>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</si>
  <si>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</si>
  <si>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</si>
  <si>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</si>
  <si>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</si>
  <si>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</si>
  <si>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</si>
  <si>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</si>
  <si>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</si>
  <si>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</si>
  <si>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</si>
  <si>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</si>
  <si>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</si>
  <si>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</si>
  <si>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</si>
  <si>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</si>
  <si>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</si>
  <si>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</si>
  <si>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</si>
  <si>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</si>
  <si>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</si>
  <si>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</si>
  <si>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</si>
  <si>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</si>
  <si>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</si>
  <si>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</si>
  <si>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</si>
  <si>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</si>
  <si>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</si>
  <si>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</si>
  <si>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</si>
  <si>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</si>
  <si>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</si>
  <si>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</si>
  <si>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</si>
  <si>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</si>
  <si>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</si>
  <si>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</si>
  <si>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</si>
  <si>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</si>
  <si>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</si>
  <si>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</si>
  <si>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</si>
  <si>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</si>
  <si>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</si>
  <si>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</si>
  <si>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</si>
  <si>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</si>
  <si>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</si>
  <si>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</si>
  <si>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</si>
  <si>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</si>
  <si>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</si>
  <si>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</si>
  <si>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</si>
  <si>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</si>
  <si>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</si>
  <si>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</si>
  <si>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</si>
  <si>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</si>
  <si>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</si>
  <si>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</si>
  <si>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</si>
  <si>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</si>
  <si>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</si>
  <si>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</si>
  <si>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</si>
  <si>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</si>
  <si>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</si>
  <si>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</si>
  <si>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</si>
  <si>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</si>
  <si>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</si>
  <si>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</si>
  <si>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</si>
  <si>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</si>
  <si>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</si>
  <si>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</si>
  <si>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</si>
  <si>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</si>
  <si>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</si>
  <si>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</si>
  <si>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</si>
  <si>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</si>
  <si>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</si>
  <si>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</si>
  <si>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</si>
  <si>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</si>
  <si>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</si>
  <si>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</si>
  <si>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</si>
  <si>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</si>
  <si>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</si>
  <si>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</si>
  <si>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</si>
  <si>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</si>
  <si>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</si>
  <si>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</si>
  <si>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</si>
  <si>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</si>
  <si>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</si>
  <si>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</si>
  <si>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</si>
  <si>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</si>
  <si>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</si>
  <si>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</si>
  <si>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</si>
  <si>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</si>
  <si>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</si>
  <si>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</si>
  <si>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</si>
  <si>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</si>
  <si>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</si>
  <si>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</si>
  <si>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</si>
  <si>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</si>
  <si>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</si>
  <si>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</si>
  <si>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</si>
  <si>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</si>
  <si>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</si>
  <si>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</si>
  <si>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</si>
  <si>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</si>
  <si>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</si>
  <si>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</si>
  <si>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</si>
  <si>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</si>
  <si>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</si>
  <si>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</si>
  <si>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</si>
  <si>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</si>
  <si>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</si>
  <si>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</si>
  <si>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</si>
  <si>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</si>
  <si>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</si>
  <si>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</si>
  <si>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</si>
  <si>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</si>
  <si>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</si>
  <si>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</si>
  <si>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</si>
  <si>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</si>
  <si>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</si>
  <si>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</si>
  <si>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</si>
  <si>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</si>
  <si>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</si>
  <si>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</si>
  <si>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</si>
  <si>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</si>
  <si>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</si>
  <si>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</si>
  <si>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</si>
  <si>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</si>
  <si>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</si>
  <si>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</si>
  <si>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</si>
  <si>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</si>
  <si>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</si>
  <si>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</si>
  <si>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</si>
  <si>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</si>
  <si>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</si>
  <si>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</si>
  <si>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</si>
  <si>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</si>
  <si>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</si>
  <si>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</si>
  <si>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</si>
  <si>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</si>
  <si>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</si>
  <si>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</si>
  <si>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</si>
  <si>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</si>
  <si>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</si>
  <si>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</si>
  <si>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</si>
  <si>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</si>
  <si>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</si>
  <si>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</si>
  <si>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</si>
  <si>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</si>
  <si>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</si>
  <si>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</si>
  <si>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</si>
  <si>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</si>
  <si>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</si>
  <si>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</si>
  <si>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</si>
  <si>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</si>
  <si>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</si>
  <si>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</si>
  <si>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</si>
  <si>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</si>
  <si>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</si>
  <si>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</si>
  <si>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</si>
  <si>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</si>
  <si>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</si>
  <si>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</si>
  <si>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</si>
  <si>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</si>
  <si>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</si>
  <si>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</si>
  <si>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</si>
  <si>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</si>
  <si>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</si>
  <si>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</si>
  <si>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</si>
  <si>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</si>
  <si>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</si>
  <si>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</si>
  <si>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</si>
  <si>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</si>
  <si>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</si>
  <si>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</si>
  <si>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</si>
  <si>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</si>
  <si>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</si>
  <si>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</si>
  <si>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</si>
  <si>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</si>
  <si>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</si>
  <si>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</si>
  <si>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</si>
  <si>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</si>
  <si>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</si>
  <si>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</si>
  <si>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</si>
  <si>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</si>
  <si>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</si>
  <si>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</si>
  <si>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</si>
  <si>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</si>
  <si>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</si>
  <si>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</si>
  <si>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</si>
  <si>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</si>
  <si>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</si>
  <si>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</si>
  <si>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</si>
  <si>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</si>
  <si>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</si>
  <si>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</si>
  <si>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</si>
  <si>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</si>
  <si>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</si>
  <si>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</si>
  <si>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</si>
  <si>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</si>
  <si>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</si>
  <si>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</si>
  <si>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</si>
  <si>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</si>
  <si>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</si>
  <si>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</si>
  <si>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</si>
  <si>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</si>
  <si>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</si>
  <si>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</si>
  <si>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</si>
  <si>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</si>
  <si>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</si>
  <si>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</si>
  <si>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</si>
  <si>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</si>
  <si>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</si>
  <si>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</si>
  <si>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</si>
  <si>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</si>
  <si>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</si>
  <si>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</si>
  <si>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</si>
  <si>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</si>
  <si>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</si>
  <si>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</si>
  <si>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</si>
  <si>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</si>
  <si>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</si>
  <si>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</si>
  <si>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</si>
  <si>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</si>
  <si>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</si>
  <si>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</si>
  <si>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</si>
  <si>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</si>
  <si>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</si>
  <si>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</si>
  <si>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</si>
  <si>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</si>
  <si>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</si>
  <si>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</si>
  <si>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</si>
  <si>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</si>
  <si>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</si>
  <si>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</si>
  <si>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</si>
  <si>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</si>
  <si>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</si>
  <si>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</si>
  <si>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</si>
  <si>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</si>
  <si>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</si>
  <si>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</si>
  <si>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</si>
  <si>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</si>
  <si>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</si>
  <si>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</si>
  <si>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</si>
  <si>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</si>
  <si>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</si>
  <si>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</si>
  <si>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</si>
  <si>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</si>
  <si>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</si>
  <si>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</si>
  <si>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</si>
  <si>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</si>
  <si>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</si>
  <si>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</si>
  <si>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</si>
  <si>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</si>
  <si>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</si>
  <si>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</si>
  <si>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</si>
  <si>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</si>
  <si>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</si>
  <si>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</si>
  <si>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</si>
  <si>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</si>
  <si>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</si>
  <si>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</si>
  <si>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</si>
  <si>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</si>
  <si>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</si>
  <si>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</si>
  <si>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</si>
  <si>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</si>
  <si>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</si>
  <si>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</si>
  <si>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</si>
  <si>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</si>
  <si>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</si>
  <si>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</si>
  <si>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</si>
  <si>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</si>
  <si>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</si>
  <si>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</si>
  <si>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</si>
  <si>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</si>
  <si>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</si>
  <si>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</si>
  <si>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</si>
  <si>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</si>
  <si>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</si>
  <si>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</si>
  <si>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</si>
  <si>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</si>
  <si>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</si>
  <si>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</si>
  <si>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</si>
  <si>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</si>
  <si>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</si>
  <si>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</si>
  <si>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</si>
  <si>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</si>
  <si>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</si>
  <si>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</si>
  <si>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</si>
  <si>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</si>
  <si>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</si>
  <si>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</si>
  <si>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</si>
  <si>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</si>
  <si>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</si>
  <si>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</si>
  <si>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</si>
  <si>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</si>
  <si>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</si>
  <si>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</si>
  <si>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</si>
  <si>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</si>
  <si>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</si>
  <si>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</si>
  <si>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</si>
  <si>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</si>
  <si>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</si>
  <si>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</si>
  <si>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</si>
  <si>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</si>
  <si>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</si>
  <si>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</si>
  <si>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</si>
  <si>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</si>
  <si>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</si>
  <si>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</si>
  <si>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</si>
  <si>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</si>
  <si>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</si>
  <si>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</si>
  <si>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</si>
  <si>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</si>
  <si>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</si>
  <si>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</si>
  <si>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</si>
  <si>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</si>
  <si>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</si>
  <si>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</si>
  <si>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</si>
  <si>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</si>
  <si>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</si>
  <si>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</si>
  <si>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</si>
  <si>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</si>
  <si>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</si>
  <si>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</si>
  <si>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</si>
  <si>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</si>
  <si>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</si>
  <si>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</si>
  <si>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</si>
  <si>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</si>
  <si>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</si>
  <si>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</si>
  <si>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</si>
  <si>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</si>
  <si>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</si>
  <si>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</si>
  <si>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</si>
  <si>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</si>
  <si>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</si>
  <si>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</si>
  <si>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</si>
  <si>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</si>
  <si>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</si>
  <si>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</si>
  <si>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</si>
  <si>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</si>
  <si>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</si>
  <si>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</si>
  <si>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</si>
  <si>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</si>
  <si>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</si>
  <si>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</si>
  <si>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</si>
  <si>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</si>
  <si>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</si>
  <si>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</si>
  <si>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</si>
  <si>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</si>
  <si>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</si>
  <si>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</si>
  <si>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</si>
  <si>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</si>
  <si>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</si>
  <si>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</si>
  <si>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</si>
  <si>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</si>
  <si>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</si>
  <si>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</si>
  <si>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</si>
  <si>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</si>
  <si>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</si>
  <si>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</si>
  <si>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</si>
  <si>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</si>
  <si>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</si>
  <si>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</si>
  <si>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</si>
  <si>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</si>
  <si>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</si>
  <si>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</si>
  <si>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</si>
  <si>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</si>
  <si>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</si>
  <si>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</si>
  <si>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</si>
  <si>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</si>
  <si>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</si>
  <si>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</si>
  <si>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</si>
  <si>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</si>
  <si>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</si>
  <si>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</si>
  <si>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</si>
  <si>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</si>
  <si>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</si>
  <si>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</si>
  <si>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</si>
  <si>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</si>
  <si>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</si>
  <si>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</si>
  <si>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</si>
  <si>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</si>
  <si>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</si>
  <si>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</si>
  <si>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</si>
  <si>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</si>
  <si>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</si>
  <si>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</si>
  <si>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</si>
  <si>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</si>
  <si>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</si>
  <si>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</si>
  <si>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</si>
  <si>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</si>
  <si>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</si>
  <si>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</si>
  <si>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</si>
  <si>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</si>
  <si>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</si>
  <si>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</si>
  <si>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</si>
  <si>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</si>
  <si>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</si>
  <si>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</si>
  <si>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</si>
  <si>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</si>
  <si>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</si>
  <si>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</si>
  <si>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</si>
  <si>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</si>
  <si>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</si>
  <si>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</si>
  <si>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</si>
  <si>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</si>
  <si>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</si>
  <si>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</si>
  <si>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</si>
  <si>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</si>
  <si>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</si>
  <si>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</si>
  <si>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</si>
  <si>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</si>
  <si>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</si>
  <si>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</si>
  <si>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</si>
  <si>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</si>
  <si>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</si>
  <si>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</si>
  <si>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</si>
  <si>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</si>
  <si>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</si>
  <si>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</si>
  <si>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</si>
  <si>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</si>
  <si>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</si>
  <si>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</si>
  <si>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</si>
  <si>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</si>
  <si>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</si>
  <si>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</si>
  <si>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</si>
  <si>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</si>
  <si>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</si>
  <si>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</si>
  <si>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</si>
  <si>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</si>
  <si>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</si>
  <si>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</si>
  <si>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新細明體"/>
        <family val="2"/>
        <scheme val="minor"/>
      </rPr>
      <t>Metal</t>
    </r>
    <r>
      <rPr>
        <sz val="11"/>
        <rFont val="新細明體"/>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</si>
  <si>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</si>
  <si>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</si>
  <si>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</si>
  <si>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</si>
  <si>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</si>
  <si>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</si>
  <si>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</si>
  <si>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</si>
  <si>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</si>
  <si>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</si>
  <si>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</si>
  <si>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</si>
  <si>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</si>
  <si>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</si>
  <si>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</si>
  <si>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</si>
  <si>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</si>
  <si>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</si>
  <si>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</si>
  <si>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</si>
  <si>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</si>
  <si>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</si>
  <si>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</si>
  <si>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</si>
  <si>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</si>
  <si>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</si>
  <si>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</si>
  <si>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</si>
  <si>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</si>
  <si>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</si>
  <si>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</si>
  <si>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</si>
  <si>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</si>
  <si>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</si>
  <si>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</si>
  <si>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</si>
  <si>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</si>
  <si>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</si>
  <si>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</si>
  <si>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</si>
  <si>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</si>
  <si>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</si>
  <si>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</si>
  <si>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</si>
  <si>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</si>
  <si>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</si>
  <si>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</si>
  <si>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</si>
  <si>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</si>
  <si>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</si>
  <si>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</si>
  <si>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</si>
  <si>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</si>
  <si>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</si>
  <si>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</si>
  <si>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</si>
  <si>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</si>
  <si>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</si>
  <si>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</si>
  <si>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</si>
  <si>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</si>
  <si>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</si>
  <si>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</si>
  <si>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</si>
  <si>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</si>
  <si>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</si>
  <si>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</si>
  <si>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</si>
  <si>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</si>
  <si>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</si>
  <si>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</si>
  <si>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</si>
  <si>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</si>
  <si>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</si>
  <si>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</si>
  <si>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</si>
  <si>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</si>
  <si>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</si>
  <si>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</si>
  <si>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</si>
  <si>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</si>
  <si>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</si>
  <si>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</si>
  <si>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</si>
  <si>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</si>
  <si>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</si>
  <si>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</si>
  <si>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</si>
  <si>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</si>
  <si>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</si>
  <si>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</si>
  <si>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</si>
  <si>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</si>
  <si>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</si>
  <si>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</si>
  <si>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</si>
  <si>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</si>
  <si>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</si>
  <si>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</si>
  <si>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</si>
  <si>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</si>
  <si>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</si>
  <si>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</si>
  <si>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</si>
  <si>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</si>
  <si>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</si>
  <si>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</si>
  <si>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</si>
  <si>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</si>
  <si>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</si>
  <si>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</si>
  <si>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</si>
  <si>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</si>
  <si>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</si>
  <si>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</si>
  <si>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</si>
  <si>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</si>
  <si>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</si>
  <si>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</si>
  <si>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</si>
  <si>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</si>
  <si>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</si>
  <si>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</si>
  <si>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</si>
  <si>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</si>
  <si>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</si>
  <si>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</si>
  <si>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</si>
  <si>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</si>
  <si>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</si>
  <si>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</si>
  <si>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</si>
  <si>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</si>
  <si>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</si>
  <si>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</si>
  <si>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</si>
  <si>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</si>
  <si>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</si>
  <si>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</si>
  <si>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</si>
  <si>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</si>
  <si>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</si>
  <si>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</si>
  <si>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</si>
  <si>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</si>
  <si>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</si>
  <si>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</si>
  <si>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</si>
  <si>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</si>
  <si>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</si>
  <si>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</si>
  <si>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</si>
  <si>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</si>
  <si>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</si>
  <si>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</si>
  <si>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</si>
  <si>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</si>
  <si>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</si>
  <si>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</si>
  <si>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</si>
  <si>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</si>
  <si>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</si>
  <si>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</si>
  <si>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</si>
  <si>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</si>
  <si>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</si>
  <si>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</si>
  <si>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</si>
  <si>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</si>
  <si>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</si>
  <si>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</si>
  <si>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</si>
  <si>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</si>
  <si>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</si>
  <si>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</si>
  <si>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</si>
  <si>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</si>
  <si>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</si>
  <si>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</si>
  <si>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</si>
  <si>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</si>
  <si>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</si>
  <si>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</si>
  <si>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</si>
  <si>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</si>
  <si>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</si>
  <si>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</si>
  <si>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</si>
  <si>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</si>
  <si>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</si>
  <si>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</si>
  <si>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</si>
  <si>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</si>
  <si>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</si>
  <si>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</si>
  <si>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</si>
  <si>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</si>
  <si>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</si>
  <si>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</si>
  <si>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</si>
  <si>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</si>
  <si>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</si>
  <si>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</si>
  <si>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</si>
  <si>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</si>
  <si>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</si>
  <si>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</si>
  <si>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</si>
  <si>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</si>
  <si>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</si>
  <si>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</si>
  <si>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</si>
  <si>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</si>
  <si>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</si>
  <si>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</si>
  <si>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</si>
  <si>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</si>
  <si>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</si>
  <si>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</si>
  <si>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</si>
  <si>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</si>
  <si>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</si>
  <si>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</si>
  <si>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</si>
  <si>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</si>
  <si>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</si>
  <si>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</si>
  <si>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</si>
  <si>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</si>
  <si>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</si>
  <si>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</si>
  <si>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</si>
  <si>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</si>
  <si>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</si>
  <si>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</si>
  <si>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</si>
  <si>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</si>
  <si>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</si>
  <si>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</si>
  <si>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</si>
  <si>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</si>
  <si>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</si>
  <si>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</si>
  <si>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</si>
  <si>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</si>
  <si>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</si>
  <si>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</si>
  <si>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</si>
  <si>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</si>
  <si>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</si>
  <si>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</si>
  <si>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</si>
  <si>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</si>
  <si>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</si>
  <si>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</si>
  <si>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</si>
  <si>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</si>
  <si>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</si>
  <si>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</si>
  <si>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</si>
  <si>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</si>
  <si>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</si>
  <si>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</si>
  <si>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</si>
  <si>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</si>
  <si>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</si>
  <si>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</si>
  <si>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</si>
  <si>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</si>
  <si>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</si>
  <si>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</si>
  <si>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</si>
  <si>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</si>
  <si>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</si>
  <si>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</si>
  <si>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</si>
  <si>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</si>
  <si>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</si>
  <si>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</si>
  <si>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</si>
  <si>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</si>
  <si>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</si>
  <si>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</si>
  <si>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</si>
  <si>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</si>
  <si>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</si>
  <si>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</si>
  <si>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</si>
  <si>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</si>
  <si>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</si>
  <si>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</si>
  <si>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</si>
  <si>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</si>
  <si>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</si>
  <si>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</si>
  <si>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</si>
  <si>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</si>
  <si>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</si>
  <si>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</si>
  <si>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</si>
  <si>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</si>
  <si>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</si>
  <si>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</si>
  <si>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</si>
  <si>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</si>
  <si>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</si>
  <si>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</si>
  <si>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</si>
  <si>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</si>
  <si>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</si>
  <si>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</si>
  <si>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</si>
  <si>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</si>
  <si>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</si>
  <si>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</si>
  <si>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</si>
  <si>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</si>
  <si>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</si>
  <si>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charset val="134"/>
      </rPr>
      <t>在“申报”选项卡 D115 单元格中回答贵公司是否有</t>
    </r>
    <r>
      <rPr>
        <sz val="11"/>
        <color rgb="FFFF0000"/>
        <rFont val="SimSun"/>
        <charset val="134"/>
      </rPr>
      <t>负责任矿物采购政策</t>
    </r>
  </si>
  <si>
    <t>在“申报”选项卡 D117 单元格中回答贵公司是否在贵公司的网站上公开发布您的负责任矿物采购政策</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</si>
  <si>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</si>
  <si>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</si>
  <si>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</si>
  <si>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</si>
  <si>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</si>
  <si>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</si>
  <si>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</si>
  <si>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</si>
  <si>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</si>
  <si>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</si>
  <si>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</si>
  <si>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</si>
  <si>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</si>
  <si>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</si>
  <si>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</si>
  <si>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</si>
  <si>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</si>
  <si>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</si>
  <si>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</si>
  <si>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</si>
  <si>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</si>
  <si>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</si>
  <si>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</si>
  <si>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</si>
  <si>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</si>
  <si>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</si>
  <si>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</si>
  <si>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</si>
  <si>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</si>
  <si>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</si>
  <si>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</si>
  <si>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</si>
  <si>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</si>
  <si>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</si>
  <si>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</si>
  <si>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</si>
  <si>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</si>
  <si>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</si>
  <si>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</si>
  <si>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</si>
  <si>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</si>
  <si>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</si>
  <si>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</si>
  <si>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</si>
  <si>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</si>
  <si>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</si>
  <si>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</si>
  <si>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</si>
  <si>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</si>
  <si>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</si>
  <si>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</si>
  <si>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</si>
  <si>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</si>
  <si>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</si>
  <si>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</si>
  <si>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</si>
  <si>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</si>
  <si>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</si>
  <si>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</si>
  <si>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</si>
  <si>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</si>
  <si>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</si>
  <si>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</si>
  <si>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</si>
  <si>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</si>
  <si>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</si>
  <si>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</si>
  <si>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</si>
  <si>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</si>
  <si>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</si>
  <si>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</si>
  <si>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</si>
  <si>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</si>
  <si>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</si>
  <si>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</si>
  <si>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</si>
  <si>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</si>
  <si>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</si>
  <si>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</si>
  <si>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</si>
  <si>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</si>
  <si>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</si>
  <si>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</si>
  <si>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</si>
  <si>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</si>
  <si>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</si>
  <si>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</si>
  <si>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</si>
  <si>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</si>
  <si>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</si>
  <si>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</si>
  <si>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</si>
  <si>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</si>
  <si>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</si>
  <si>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</si>
  <si>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</si>
  <si>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</si>
  <si>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</si>
  <si>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</si>
  <si>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</si>
  <si>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</si>
  <si>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</si>
  <si>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</si>
  <si>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</si>
  <si>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</si>
  <si>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</si>
  <si>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</si>
  <si>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</si>
  <si>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</si>
  <si>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</si>
  <si>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</si>
  <si>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</si>
  <si>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</si>
  <si>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</si>
  <si>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</si>
  <si>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</si>
  <si>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</si>
  <si>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</si>
  <si>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</si>
  <si>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</si>
  <si>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</si>
  <si>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</si>
  <si>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</si>
  <si>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</si>
  <si>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</si>
  <si>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</si>
  <si>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</si>
  <si>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</si>
  <si>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</si>
  <si>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</si>
  <si>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</si>
  <si>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</si>
  <si>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</si>
  <si>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</si>
  <si>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</si>
  <si>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</si>
  <si>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</si>
  <si>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</si>
  <si>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</si>
  <si>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</si>
  <si>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</si>
  <si>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</si>
  <si>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</si>
  <si>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</si>
  <si>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</si>
  <si>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</si>
  <si>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</si>
  <si>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</si>
  <si>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</si>
  <si>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</si>
  <si>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</si>
  <si>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</si>
  <si>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</si>
  <si>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</si>
  <si>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</si>
  <si>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</si>
  <si>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</si>
  <si>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</si>
  <si>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</si>
  <si>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</si>
  <si>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</si>
  <si>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</si>
  <si>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</si>
  <si>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</si>
  <si>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</si>
  <si>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</si>
  <si>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</si>
  <si>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</si>
  <si>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</si>
  <si>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</si>
  <si>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</si>
  <si>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</si>
  <si>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</si>
  <si>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</si>
  <si>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</si>
  <si>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</si>
  <si>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</si>
  <si>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</si>
  <si>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</si>
  <si>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</si>
  <si>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</si>
  <si>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</si>
  <si>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</si>
  <si>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</si>
  <si>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</si>
  <si>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</si>
  <si>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</si>
  <si>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</si>
  <si>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</si>
  <si>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</si>
  <si>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</si>
  <si>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</si>
  <si>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</si>
  <si>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</si>
  <si>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</si>
  <si>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</si>
  <si>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</si>
  <si>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</si>
  <si>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</si>
  <si>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</si>
  <si>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</si>
  <si>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</si>
  <si>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</si>
  <si>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</si>
  <si>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</si>
  <si>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</si>
  <si>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</si>
  <si>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</si>
  <si>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</si>
  <si>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</si>
  <si>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</si>
  <si>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</si>
  <si>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</si>
  <si>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</si>
  <si>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</si>
  <si>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</si>
  <si>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</si>
  <si>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</si>
  <si>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</si>
  <si>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</si>
  <si>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</si>
  <si>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</si>
  <si>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</si>
  <si>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</si>
  <si>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</si>
  <si>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</si>
  <si>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</si>
  <si>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</si>
  <si>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</si>
  <si>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</si>
  <si>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</si>
  <si>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</si>
  <si>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</si>
  <si>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</si>
  <si>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</si>
  <si>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</si>
  <si>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</si>
  <si>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</si>
  <si>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</si>
  <si>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</si>
  <si>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</si>
  <si>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</si>
  <si>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</si>
  <si>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</si>
  <si>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</si>
  <si>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</si>
  <si>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</si>
  <si>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</si>
  <si>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charset val="134"/>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</si>
  <si>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</si>
  <si>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</si>
  <si>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</si>
  <si>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</si>
  <si>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</si>
  <si>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</si>
  <si>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</si>
  <si>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</si>
  <si>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</si>
  <si>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</si>
  <si>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</si>
  <si>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</si>
  <si>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</si>
  <si>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</si>
  <si>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</si>
  <si>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</si>
  <si>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</si>
  <si>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</si>
  <si>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</si>
  <si>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</si>
  <si>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</si>
  <si>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</si>
  <si>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</si>
  <si>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</si>
  <si>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</si>
  <si>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</si>
  <si>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</si>
  <si>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</si>
  <si>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</si>
  <si>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</si>
  <si>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</si>
  <si>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</si>
  <si>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</si>
  <si>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</si>
  <si>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</si>
  <si>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</si>
  <si>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</si>
  <si>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</si>
  <si>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</si>
  <si>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</si>
  <si>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</si>
  <si>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</si>
  <si>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</si>
  <si>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</si>
  <si>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</si>
  <si>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</si>
  <si>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</si>
  <si>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</si>
  <si>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</si>
  <si>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</si>
  <si>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</si>
  <si>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</si>
  <si>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</si>
  <si>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</si>
  <si>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</si>
  <si>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</si>
  <si>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</si>
  <si>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</si>
  <si>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</si>
  <si>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</si>
  <si>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</si>
  <si>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</si>
  <si>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charset val="134"/>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</si>
  <si>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</si>
  <si>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</si>
  <si>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</si>
  <si>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family val="2"/>
        <charset val="128"/>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</si>
  <si>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</si>
  <si>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</si>
  <si>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</si>
  <si>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</si>
  <si>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</si>
  <si>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</si>
  <si>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</si>
  <si>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</si>
  <si>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</si>
  <si>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</si>
  <si>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</si>
  <si>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</si>
  <si>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</si>
  <si>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</si>
  <si>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</si>
  <si>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</si>
  <si>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</si>
  <si>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</si>
  <si>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</si>
  <si>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</si>
  <si>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</si>
  <si>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</si>
  <si>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</si>
  <si>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</si>
  <si>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</si>
  <si>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</si>
  <si>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charset val="134"/>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charset val="134"/>
      </rPr>
      <t xml:space="preserve">
</t>
    </r>
    <r>
      <rPr>
        <sz val="11"/>
        <rFont val="SimSun"/>
        <charset val="134"/>
      </rPr>
      <t>注：至本模版出版之日，目前尚未进行规模化回收用后云母。</t>
    </r>
  </si>
  <si>
    <r>
      <rPr>
        <sz val="11"/>
        <color rgb="FFFF0000"/>
        <rFont val="ＭＳ Ｐゴシック"/>
        <family val="2"/>
        <charset val="128"/>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family val="2"/>
        <charset val="128"/>
      </rPr>
      <t>注：本文書の発行時点で、顕著な使用済みマイカの再生利用はありません。</t>
    </r>
  </si>
  <si>
    <r>
      <rPr>
        <sz val="11"/>
        <color rgb="FFFF0000"/>
        <rFont val="맑은 고딕"/>
        <family val="2"/>
        <charset val="129"/>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</si>
  <si>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</si>
  <si>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</si>
  <si>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</si>
  <si>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</si>
  <si>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</si>
  <si>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</si>
  <si>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</si>
  <si>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</si>
  <si>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</si>
  <si>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</si>
  <si>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</si>
  <si>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</si>
  <si>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</si>
  <si>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</si>
  <si>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</si>
  <si>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</si>
  <si>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</si>
  <si>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</si>
  <si>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</si>
  <si>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</si>
  <si>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</si>
  <si>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</si>
  <si>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</si>
  <si>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</si>
  <si>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</si>
  <si>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</si>
  <si>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</si>
  <si>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</si>
  <si>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</si>
  <si>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</si>
  <si>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</si>
  <si>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</si>
  <si>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</si>
  <si>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</si>
  <si>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</si>
  <si>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</si>
  <si>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</si>
  <si>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</si>
  <si>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</si>
  <si>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</si>
  <si>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</si>
  <si>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</si>
  <si>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</si>
  <si>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</si>
  <si>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</si>
  <si>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</si>
  <si>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</si>
  <si>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</si>
  <si>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</si>
  <si>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</si>
  <si>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</si>
  <si>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</si>
  <si>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</si>
  <si>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</si>
  <si>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</si>
  <si>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</si>
  <si>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</si>
  <si>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</si>
  <si>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</si>
  <si>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</si>
  <si>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</si>
  <si>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</si>
  <si>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中文 Chinese</t>
  </si>
  <si>
    <t>Ceramate Technical Co., Ltd.</t>
    <phoneticPr fontId="84" type="noConversion"/>
  </si>
  <si>
    <t>MOV</t>
    <phoneticPr fontId="84" type="noConversion"/>
  </si>
  <si>
    <t>MOV series</t>
    <phoneticPr fontId="84" type="noConversion"/>
  </si>
  <si>
    <t>GDT</t>
    <phoneticPr fontId="84" type="noConversion"/>
  </si>
  <si>
    <t>GDT series</t>
    <phoneticPr fontId="84" type="noConversion"/>
  </si>
  <si>
    <t>Ethan Huang</t>
    <phoneticPr fontId="84" type="noConversion"/>
  </si>
  <si>
    <t>ethan@ceramate.com.tw</t>
    <phoneticPr fontId="84" type="noConversion"/>
  </si>
  <si>
    <t>100%</t>
  </si>
  <si>
    <t>Zhejiang Jiangtong Fuye Heding Copper Co., Ltd.</t>
    <phoneticPr fontId="84" type="noConversion"/>
  </si>
  <si>
    <t>Hangzhou</t>
    <phoneticPr fontId="84" type="noConversion"/>
  </si>
  <si>
    <t>Zhejiang</t>
    <phoneticPr fontId="84" type="noConversion"/>
  </si>
  <si>
    <t>Jinchuan Group Co., Ltd.</t>
    <phoneticPr fontId="84" type="noConversion"/>
  </si>
  <si>
    <t>Jinchang</t>
    <phoneticPr fontId="84" type="noConversion"/>
  </si>
  <si>
    <t>Gansu</t>
    <phoneticPr fontId="84" type="noConversion"/>
  </si>
  <si>
    <t>Jenny Fang</t>
    <phoneticPr fontId="84" type="noConversion"/>
  </si>
  <si>
    <t>jenny@ceramate.com.tw</t>
    <phoneticPr fontId="84" type="noConversion"/>
  </si>
  <si>
    <t>0235012766</t>
    <phoneticPr fontId="8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</si>
</sst>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_-* #,##0\ &quot;€&quot;_-;\-* #,##0\ &quot;€&quot;_-;_-* &quot;-&quot;\ &quot;€&quot;_-;_-@_-"/>
    <numFmt numFmtId="183" formatCode="_-* #,##0\ _€_-;\-* #,##0\ _€_-;_-* &quot;-&quot;\ _€_-;_-@_-"/>
    <numFmt numFmtId="184" formatCode="_-* #,##0.00\ &quot;€&quot;_-;\-* #,##0.00\ &quot;€&quot;_-;_-* &quot;-&quot;??\ &quot;€&quot;_-;_-@_-"/>
    <numFmt numFmtId="185" formatCode="_-* #,##0.00\ _€_-;\-* #,##0.00\ _€_-;_-* &quot;-&quot;??\ _€_-;_-@_-"/>
    <numFmt numFmtId="186" formatCode="_-&quot;€&quot;\ * #,##0_-;\-&quot;€&quot;\ * #,##0_-;_-&quot;€&quot;\ * &quot;-&quot;_-;_-@_-"/>
    <numFmt numFmtId="187" formatCode="_-&quot;€&quot;\ * #,##0.00_-;\-&quot;€&quot;\ * #,##0.00_-;_-&quot;€&quot;\ * &quot;-&quot;??_-;_-@_-"/>
    <numFmt numFmtId="188" formatCode="0.0"/>
  </numFmts>
  <fonts count="129">
    <font>
      <sz val="10"/>
      <name val="Verdana"/>
      <family val="2"/>
    </font>
    <font>
      <sz val="11"/>
      <color theme="1"/>
      <name val="新細明體"/>
      <family val="2"/>
      <scheme val="minor"/>
    </font>
    <font>
      <sz val="11"/>
      <color theme="1"/>
      <name val="新細明體"/>
      <family val="2"/>
      <scheme val="minor"/>
    </font>
    <font>
      <sz val="11"/>
      <color theme="1"/>
      <name val="新細明體"/>
      <family val="2"/>
      <scheme val="minor"/>
    </font>
    <font>
      <sz val="10"/>
      <color theme="1"/>
      <name val="Arial"/>
      <family val="2"/>
    </font>
    <font>
      <sz val="11"/>
      <color theme="1"/>
      <name val="新細明體"/>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新細明體"/>
      <family val="2"/>
      <scheme val="minor"/>
    </font>
    <font>
      <sz val="11"/>
      <color rgb="FF9C0006"/>
      <name val="ＭＳ Ｐゴシック"/>
      <family val="3"/>
      <charset val="128"/>
    </font>
    <font>
      <sz val="11"/>
      <color rgb="FF9C0006"/>
      <name val="新細明體"/>
      <family val="2"/>
      <scheme val="minor"/>
    </font>
    <font>
      <b/>
      <sz val="11"/>
      <color rgb="FFFA7D00"/>
      <name val="新細明體"/>
      <family val="2"/>
      <scheme val="minor"/>
    </font>
    <font>
      <b/>
      <sz val="11"/>
      <color theme="0"/>
      <name val="新細明體"/>
      <family val="2"/>
      <scheme val="minor"/>
    </font>
    <font>
      <i/>
      <sz val="11"/>
      <color rgb="FF7F7F7F"/>
      <name val="新細明體"/>
      <family val="2"/>
      <scheme val="minor"/>
    </font>
    <font>
      <sz val="11"/>
      <color rgb="FF006100"/>
      <name val="新細明體"/>
      <family val="2"/>
      <scheme val="minor"/>
    </font>
    <font>
      <b/>
      <sz val="15"/>
      <color theme="3"/>
      <name val="新細明體"/>
      <family val="2"/>
      <scheme val="minor"/>
    </font>
    <font>
      <b/>
      <sz val="13"/>
      <color theme="3"/>
      <name val="新細明體"/>
      <family val="2"/>
      <scheme val="minor"/>
    </font>
    <font>
      <b/>
      <sz val="11"/>
      <color theme="3"/>
      <name val="新細明體"/>
      <family val="2"/>
      <scheme val="minor"/>
    </font>
    <font>
      <u/>
      <sz val="10"/>
      <color theme="10"/>
      <name val="Arial"/>
      <family val="2"/>
    </font>
    <font>
      <u/>
      <sz val="11"/>
      <color theme="10"/>
      <name val="新細明體"/>
      <family val="2"/>
      <scheme val="minor"/>
    </font>
    <font>
      <u/>
      <sz val="12"/>
      <color theme="10"/>
      <name val="新細明體"/>
      <family val="2"/>
      <scheme val="minor"/>
    </font>
    <font>
      <sz val="11"/>
      <color rgb="FF3F3F76"/>
      <name val="新細明體"/>
      <family val="2"/>
      <scheme val="minor"/>
    </font>
    <font>
      <sz val="11"/>
      <color rgb="FFFA7D00"/>
      <name val="新細明體"/>
      <family val="2"/>
      <scheme val="minor"/>
    </font>
    <font>
      <sz val="11"/>
      <color rgb="FF9C6500"/>
      <name val="新細明體"/>
      <family val="2"/>
      <scheme val="minor"/>
    </font>
    <font>
      <sz val="10"/>
      <color theme="1"/>
      <name val="ＭＳ Ｐゴシック"/>
      <family val="2"/>
      <charset val="128"/>
    </font>
    <font>
      <sz val="11"/>
      <color theme="1"/>
      <name val="ＭＳ Ｐゴシック"/>
      <family val="3"/>
      <charset val="128"/>
    </font>
    <font>
      <sz val="12"/>
      <color theme="1"/>
      <name val="新細明體"/>
      <family val="2"/>
      <scheme val="minor"/>
    </font>
    <font>
      <b/>
      <sz val="11"/>
      <color rgb="FF3F3F3F"/>
      <name val="新細明體"/>
      <family val="2"/>
      <scheme val="minor"/>
    </font>
    <font>
      <sz val="18"/>
      <color theme="3"/>
      <name val="新細明體"/>
      <family val="2"/>
      <scheme val="major"/>
    </font>
    <font>
      <b/>
      <sz val="11"/>
      <color theme="1"/>
      <name val="新細明體"/>
      <family val="2"/>
      <scheme val="minor"/>
    </font>
    <font>
      <sz val="11"/>
      <color rgb="FFFF0000"/>
      <name val="新細明體"/>
      <family val="2"/>
      <scheme val="minor"/>
    </font>
    <font>
      <sz val="10"/>
      <color theme="1"/>
      <name val="Verdana"/>
      <family val="2"/>
    </font>
    <font>
      <sz val="10"/>
      <color theme="0" tint="-0.3498947111423078"/>
      <name val="Verdana"/>
      <family val="2"/>
    </font>
    <font>
      <sz val="11"/>
      <name val="新細明體"/>
      <family val="2"/>
      <scheme val="minor"/>
    </font>
    <font>
      <sz val="10"/>
      <name val="新細明體"/>
      <family val="1"/>
      <scheme val="major"/>
    </font>
    <font>
      <u/>
      <sz val="12"/>
      <color indexed="12"/>
      <name val="新細明體"/>
      <family val="1"/>
      <scheme val="major"/>
    </font>
    <font>
      <sz val="12"/>
      <name val="新細明體"/>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新細明體"/>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新細明體"/>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新細明體"/>
      <family val="1"/>
      <scheme val="major"/>
    </font>
    <font>
      <sz val="12"/>
      <color rgb="FF3C4043"/>
      <name val="Arial"/>
      <family val="2"/>
    </font>
    <font>
      <sz val="11"/>
      <name val="ＭＳ Ｐゴシック"/>
      <family val="2"/>
      <charset val="128"/>
    </font>
    <font>
      <sz val="11"/>
      <color rgb="FFFF0000"/>
      <name val="맑은 고딕"/>
      <family val="2"/>
      <charset val="129"/>
    </font>
    <font>
      <sz val="11"/>
      <name val="맑은 고딕"/>
      <family val="2"/>
      <charset val="129"/>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41" fontId="13" fillId="0" borderId="0" applyFont="0" applyFill="0" applyBorder="0" applyAlignment="0" applyProtection="0"/>
    <xf numFmtId="183"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6" fontId="13" fillId="0" borderId="0" applyFont="0" applyFill="0" applyBorder="0" applyAlignment="0" applyProtection="0"/>
    <xf numFmtId="42" fontId="13" fillId="0" borderId="0" applyFont="0" applyFill="0" applyBorder="0" applyAlignment="0" applyProtection="0"/>
    <xf numFmtId="182" fontId="13" fillId="0" borderId="0" applyFont="0" applyFill="0" applyBorder="0" applyAlignment="0" applyProtection="0"/>
    <xf numFmtId="186"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0" fontId="4" fillId="0" borderId="0"/>
    <xf numFmtId="0" fontId="82" fillId="0" borderId="0"/>
    <xf numFmtId="0" fontId="82" fillId="0" borderId="0"/>
    <xf numFmtId="18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0" fontId="4" fillId="0" borderId="0"/>
    <xf numFmtId="0" fontId="10" fillId="0" borderId="0"/>
    <xf numFmtId="180" fontId="82" fillId="0" borderId="0"/>
    <xf numFmtId="0" fontId="5" fillId="0" borderId="0"/>
    <xf numFmtId="0" fontId="5" fillId="0" borderId="0"/>
    <xf numFmtId="180" fontId="10" fillId="0" borderId="0"/>
    <xf numFmtId="0" fontId="5" fillId="0" borderId="0"/>
    <xf numFmtId="0" fontId="10" fillId="0" borderId="0"/>
    <xf numFmtId="0" fontId="5" fillId="0" borderId="0"/>
    <xf numFmtId="0" fontId="66" fillId="0" borderId="0">
      <alignment vertical="center"/>
    </xf>
    <xf numFmtId="18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0" fontId="4" fillId="0" borderId="0"/>
    <xf numFmtId="18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0" fontId="13" fillId="0" borderId="0"/>
    <xf numFmtId="0" fontId="82" fillId="0" borderId="0"/>
    <xf numFmtId="0" fontId="82" fillId="0" borderId="0"/>
    <xf numFmtId="0" fontId="82" fillId="0" borderId="0"/>
    <xf numFmtId="18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85">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0" fontId="0" fillId="45" borderId="13" xfId="0" applyNumberFormat="1" applyFill="1" applyBorder="1" applyAlignment="1">
      <alignment vertical="top" wrapText="1"/>
    </xf>
    <xf numFmtId="180" fontId="0" fillId="45" borderId="0" xfId="0" applyNumberFormat="1" applyFill="1"/>
    <xf numFmtId="180" fontId="12" fillId="45" borderId="0" xfId="0" applyNumberFormat="1" applyFont="1" applyFill="1"/>
    <xf numFmtId="18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80"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0" fontId="7" fillId="45" borderId="0" xfId="0" applyNumberFormat="1" applyFont="1" applyFill="1" applyAlignment="1">
      <alignment horizontal="center" vertical="center" wrapText="1"/>
    </xf>
    <xf numFmtId="0" fontId="0" fillId="45" borderId="0" xfId="0" applyFill="1" applyAlignment="1">
      <alignment horizontal="center" vertical="center"/>
    </xf>
    <xf numFmtId="18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80"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8"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6" fillId="0" borderId="0" xfId="0" applyFont="1" applyAlignment="1">
      <alignment vertical="top" wrapText="1"/>
    </xf>
    <xf numFmtId="0" fontId="128"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31"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81" fontId="17" fillId="45" borderId="31" xfId="0" applyNumberFormat="1" applyFont="1" applyFill="1" applyBorder="1" applyAlignment="1" applyProtection="1">
      <alignment horizontal="left" wrapText="1"/>
      <protection locked="0"/>
    </xf>
    <xf numFmtId="181" fontId="17" fillId="45" borderId="58" xfId="0" applyNumberFormat="1" applyFont="1" applyFill="1" applyBorder="1" applyAlignment="1" applyProtection="1">
      <alignment horizontal="left"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18" fillId="45" borderId="56" xfId="0" quotePrefix="1" applyNumberFormat="1" applyFont="1" applyFill="1" applyBorder="1" applyAlignment="1" applyProtection="1">
      <alignment horizontal="left" vertical="center" wrapText="1"/>
      <protection locked="0"/>
    </xf>
  </cellXfs>
  <cellStyles count="832">
    <cellStyle name="20% - Accent1 2" xfId="6" xr:uid="{00000000-0005-0000-0000-000000000000}"/>
    <cellStyle name="20% - Accent1 2 2" xfId="596" xr:uid="{00000000-0005-0000-0000-000001000000}"/>
    <cellStyle name="20% - Accent1 2 2 2" xfId="759" xr:uid="{00000000-0005-0000-0000-000002000000}"/>
    <cellStyle name="20% - Accent1 2 3" xfId="712" xr:uid="{00000000-0005-0000-0000-000003000000}"/>
    <cellStyle name="20% - Accent1 3" xfId="806" xr:uid="{00000000-0005-0000-0000-000004000000}"/>
    <cellStyle name="20% - Accent2 2" xfId="7" xr:uid="{00000000-0005-0000-0000-000005000000}"/>
    <cellStyle name="20% - Accent2 2 2" xfId="597" xr:uid="{00000000-0005-0000-0000-000006000000}"/>
    <cellStyle name="20% - Accent2 2 2 2" xfId="760" xr:uid="{00000000-0005-0000-0000-000007000000}"/>
    <cellStyle name="20% - Accent2 2 3" xfId="713" xr:uid="{00000000-0005-0000-0000-000008000000}"/>
    <cellStyle name="20% - Accent2 3" xfId="809" xr:uid="{00000000-0005-0000-0000-000009000000}"/>
    <cellStyle name="20% - Accent3 2" xfId="8" xr:uid="{00000000-0005-0000-0000-00000A000000}"/>
    <cellStyle name="20% - Accent3 2 2" xfId="598" xr:uid="{00000000-0005-0000-0000-00000B000000}"/>
    <cellStyle name="20% - Accent3 2 2 2" xfId="761" xr:uid="{00000000-0005-0000-0000-00000C000000}"/>
    <cellStyle name="20% - Accent3 2 3" xfId="714" xr:uid="{00000000-0005-0000-0000-00000D000000}"/>
    <cellStyle name="20% - Accent3 3" xfId="812" xr:uid="{00000000-0005-0000-0000-00000E000000}"/>
    <cellStyle name="20% - Accent4 2" xfId="9" xr:uid="{00000000-0005-0000-0000-00000F000000}"/>
    <cellStyle name="20% - Accent4 2 2" xfId="599" xr:uid="{00000000-0005-0000-0000-000010000000}"/>
    <cellStyle name="20% - Accent4 2 2 2" xfId="762" xr:uid="{00000000-0005-0000-0000-000011000000}"/>
    <cellStyle name="20% - Accent4 2 3" xfId="715" xr:uid="{00000000-0005-0000-0000-000012000000}"/>
    <cellStyle name="20% - Accent4 3" xfId="815" xr:uid="{00000000-0005-0000-0000-000013000000}"/>
    <cellStyle name="20% - Accent5 2" xfId="10" xr:uid="{00000000-0005-0000-0000-000014000000}"/>
    <cellStyle name="20% - Accent5 2 2" xfId="600" xr:uid="{00000000-0005-0000-0000-000015000000}"/>
    <cellStyle name="20% - Accent5 2 2 2" xfId="763" xr:uid="{00000000-0005-0000-0000-000016000000}"/>
    <cellStyle name="20% - Accent5 2 3" xfId="716" xr:uid="{00000000-0005-0000-0000-000017000000}"/>
    <cellStyle name="20% - Accent5 3" xfId="818" xr:uid="{00000000-0005-0000-0000-000018000000}"/>
    <cellStyle name="20% - Accent6 2" xfId="11" xr:uid="{00000000-0005-0000-0000-000019000000}"/>
    <cellStyle name="20% - Accent6 2 2" xfId="601" xr:uid="{00000000-0005-0000-0000-00001A000000}"/>
    <cellStyle name="20% - Accent6 2 2 2" xfId="764" xr:uid="{00000000-0005-0000-0000-00001B000000}"/>
    <cellStyle name="20% - Accent6 2 3" xfId="717" xr:uid="{00000000-0005-0000-0000-00001C000000}"/>
    <cellStyle name="20% - Accent6 3" xfId="821" xr:uid="{00000000-0005-0000-0000-00001D000000}"/>
    <cellStyle name="20% - 輔色1" xfId="687" builtinId="30" customBuiltin="1"/>
    <cellStyle name="20% - 輔色2" xfId="691" builtinId="34" customBuiltin="1"/>
    <cellStyle name="20% - 輔色3" xfId="695" builtinId="38" customBuiltin="1"/>
    <cellStyle name="20% - 輔色4" xfId="699" builtinId="42" customBuiltin="1"/>
    <cellStyle name="20% - 輔色5" xfId="703" builtinId="46" customBuiltin="1"/>
    <cellStyle name="20% - 輔色6" xfId="707" builtinId="50" customBuiltin="1"/>
    <cellStyle name="40% - Accent1 2" xfId="12" xr:uid="{00000000-0005-0000-0000-000024000000}"/>
    <cellStyle name="40% - Accent1 2 2" xfId="602" xr:uid="{00000000-0005-0000-0000-000025000000}"/>
    <cellStyle name="40% - Accent1 2 2 2" xfId="765" xr:uid="{00000000-0005-0000-0000-000026000000}"/>
    <cellStyle name="40% - Accent1 2 3" xfId="718" xr:uid="{00000000-0005-0000-0000-000027000000}"/>
    <cellStyle name="40% - Accent1 3" xfId="807" xr:uid="{00000000-0005-0000-0000-000028000000}"/>
    <cellStyle name="40% - Accent2 2" xfId="13" xr:uid="{00000000-0005-0000-0000-000029000000}"/>
    <cellStyle name="40% - Accent2 2 2" xfId="603" xr:uid="{00000000-0005-0000-0000-00002A000000}"/>
    <cellStyle name="40% - Accent2 2 2 2" xfId="766" xr:uid="{00000000-0005-0000-0000-00002B000000}"/>
    <cellStyle name="40% - Accent2 2 3" xfId="719" xr:uid="{00000000-0005-0000-0000-00002C000000}"/>
    <cellStyle name="40% - Accent2 3" xfId="810" xr:uid="{00000000-0005-0000-0000-00002D000000}"/>
    <cellStyle name="40% - Accent3 2" xfId="14" xr:uid="{00000000-0005-0000-0000-00002E000000}"/>
    <cellStyle name="40% - Accent3 2 2" xfId="604" xr:uid="{00000000-0005-0000-0000-00002F000000}"/>
    <cellStyle name="40% - Accent3 2 2 2" xfId="767" xr:uid="{00000000-0005-0000-0000-000030000000}"/>
    <cellStyle name="40% - Accent3 2 3" xfId="720" xr:uid="{00000000-0005-0000-0000-000031000000}"/>
    <cellStyle name="40% - Accent3 3" xfId="813" xr:uid="{00000000-0005-0000-0000-000032000000}"/>
    <cellStyle name="40% - Accent4 2" xfId="15" xr:uid="{00000000-0005-0000-0000-000033000000}"/>
    <cellStyle name="40% - Accent4 2 2" xfId="605" xr:uid="{00000000-0005-0000-0000-000034000000}"/>
    <cellStyle name="40% - Accent4 2 2 2" xfId="768" xr:uid="{00000000-0005-0000-0000-000035000000}"/>
    <cellStyle name="40% - Accent4 2 3" xfId="721" xr:uid="{00000000-0005-0000-0000-000036000000}"/>
    <cellStyle name="40% - Accent4 3" xfId="816" xr:uid="{00000000-0005-0000-0000-000037000000}"/>
    <cellStyle name="40% - Accent5 2" xfId="16" xr:uid="{00000000-0005-0000-0000-000038000000}"/>
    <cellStyle name="40% - Accent5 2 2" xfId="606" xr:uid="{00000000-0005-0000-0000-000039000000}"/>
    <cellStyle name="40% - Accent5 2 2 2" xfId="769" xr:uid="{00000000-0005-0000-0000-00003A000000}"/>
    <cellStyle name="40% - Accent5 2 3" xfId="722" xr:uid="{00000000-0005-0000-0000-00003B000000}"/>
    <cellStyle name="40% - Accent5 3" xfId="819" xr:uid="{00000000-0005-0000-0000-00003C000000}"/>
    <cellStyle name="40% - Accent6 2" xfId="17" xr:uid="{00000000-0005-0000-0000-00003D000000}"/>
    <cellStyle name="40% - Accent6 2 2" xfId="607" xr:uid="{00000000-0005-0000-0000-00003E000000}"/>
    <cellStyle name="40% - Accent6 2 2 2" xfId="770" xr:uid="{00000000-0005-0000-0000-00003F000000}"/>
    <cellStyle name="40% - Accent6 2 3" xfId="723" xr:uid="{00000000-0005-0000-0000-000040000000}"/>
    <cellStyle name="40% - Accent6 3" xfId="822" xr:uid="{00000000-0005-0000-0000-000041000000}"/>
    <cellStyle name="40% - 輔色1" xfId="688" builtinId="31" customBuiltin="1"/>
    <cellStyle name="40% - 輔色2" xfId="692" builtinId="35" customBuiltin="1"/>
    <cellStyle name="40% - 輔色3" xfId="696" builtinId="39" customBuiltin="1"/>
    <cellStyle name="40% - 輔色4" xfId="700" builtinId="43" customBuiltin="1"/>
    <cellStyle name="40% - 輔色5" xfId="704" builtinId="47" customBuiltin="1"/>
    <cellStyle name="40% - 輔色6" xfId="708" builtinId="51" customBuiltin="1"/>
    <cellStyle name="60% - Accent1 2" xfId="18" xr:uid="{00000000-0005-0000-0000-000048000000}"/>
    <cellStyle name="60% - Accent1 2 2" xfId="608" xr:uid="{00000000-0005-0000-0000-000049000000}"/>
    <cellStyle name="60% - Accent1 3" xfId="808" xr:uid="{00000000-0005-0000-0000-00004A000000}"/>
    <cellStyle name="60% - Accent2 2" xfId="19" xr:uid="{00000000-0005-0000-0000-00004B000000}"/>
    <cellStyle name="60% - Accent2 2 2" xfId="609" xr:uid="{00000000-0005-0000-0000-00004C000000}"/>
    <cellStyle name="60% - Accent2 3" xfId="811" xr:uid="{00000000-0005-0000-0000-00004D000000}"/>
    <cellStyle name="60% - Accent3 2" xfId="20" xr:uid="{00000000-0005-0000-0000-00004E000000}"/>
    <cellStyle name="60% - Accent3 2 2" xfId="610" xr:uid="{00000000-0005-0000-0000-00004F000000}"/>
    <cellStyle name="60% - Accent3 3" xfId="814" xr:uid="{00000000-0005-0000-0000-000050000000}"/>
    <cellStyle name="60% - Accent4 2" xfId="21" xr:uid="{00000000-0005-0000-0000-000051000000}"/>
    <cellStyle name="60% - Accent4 2 2" xfId="611" xr:uid="{00000000-0005-0000-0000-000052000000}"/>
    <cellStyle name="60% - Accent4 3" xfId="817" xr:uid="{00000000-0005-0000-0000-000053000000}"/>
    <cellStyle name="60% - Accent5 2" xfId="22" xr:uid="{00000000-0005-0000-0000-000054000000}"/>
    <cellStyle name="60% - Accent5 2 2" xfId="612" xr:uid="{00000000-0005-0000-0000-000055000000}"/>
    <cellStyle name="60% - Accent5 3" xfId="820" xr:uid="{00000000-0005-0000-0000-000056000000}"/>
    <cellStyle name="60% - Accent6 2" xfId="23" xr:uid="{00000000-0005-0000-0000-000057000000}"/>
    <cellStyle name="60% - Accent6 2 2" xfId="613" xr:uid="{00000000-0005-0000-0000-000058000000}"/>
    <cellStyle name="60% - Accent6 3" xfId="823" xr:uid="{00000000-0005-0000-0000-000059000000}"/>
    <cellStyle name="60% - 輔色1" xfId="689" builtinId="32" customBuiltin="1"/>
    <cellStyle name="60% - 輔色2" xfId="693" builtinId="36" customBuiltin="1"/>
    <cellStyle name="60% - 輔色3" xfId="697" builtinId="40" customBuiltin="1"/>
    <cellStyle name="60% - 輔色4" xfId="701" builtinId="44" customBuiltin="1"/>
    <cellStyle name="60% - 輔色5" xfId="705" builtinId="48" customBuiltin="1"/>
    <cellStyle name="60% - 輔色6" xfId="709" builtinId="52" customBuiltin="1"/>
    <cellStyle name="Accent1 2" xfId="24" xr:uid="{00000000-0005-0000-0000-000060000000}"/>
    <cellStyle name="Accent1 2 2" xfId="614" xr:uid="{00000000-0005-0000-0000-000061000000}"/>
    <cellStyle name="Accent2 2" xfId="25" xr:uid="{00000000-0005-0000-0000-000062000000}"/>
    <cellStyle name="Accent2 2 2" xfId="615" xr:uid="{00000000-0005-0000-0000-000063000000}"/>
    <cellStyle name="Accent3 2" xfId="26" xr:uid="{00000000-0005-0000-0000-000064000000}"/>
    <cellStyle name="Accent3 2 2" xfId="616" xr:uid="{00000000-0005-0000-0000-000065000000}"/>
    <cellStyle name="Accent4 2" xfId="27" xr:uid="{00000000-0005-0000-0000-000066000000}"/>
    <cellStyle name="Accent4 2 2" xfId="617" xr:uid="{00000000-0005-0000-0000-000067000000}"/>
    <cellStyle name="Accent5 2" xfId="28" xr:uid="{00000000-0005-0000-0000-000068000000}"/>
    <cellStyle name="Accent5 2 2" xfId="618" xr:uid="{00000000-0005-0000-0000-000069000000}"/>
    <cellStyle name="Accent6 2" xfId="29" xr:uid="{00000000-0005-0000-0000-00006A000000}"/>
    <cellStyle name="Accent6 2 2" xfId="619" xr:uid="{00000000-0005-0000-0000-00006B000000}"/>
    <cellStyle name="Bad 2" xfId="30" xr:uid="{00000000-0005-0000-0000-00006C000000}"/>
    <cellStyle name="Bad 2 2" xfId="620" xr:uid="{00000000-0005-0000-0000-00006D000000}"/>
    <cellStyle name="Bad 3" xfId="31" xr:uid="{00000000-0005-0000-0000-00006E000000}"/>
    <cellStyle name="Bad 3 2" xfId="621" xr:uid="{00000000-0005-0000-0000-00006F000000}"/>
    <cellStyle name="Calculation 2" xfId="32" xr:uid="{00000000-0005-0000-0000-000070000000}"/>
    <cellStyle name="Calculation 2 2" xfId="622" xr:uid="{00000000-0005-0000-0000-000071000000}"/>
    <cellStyle name="Check Cell 2" xfId="33" xr:uid="{00000000-0005-0000-0000-000072000000}"/>
    <cellStyle name="Check Cell 2 2" xfId="623" xr:uid="{00000000-0005-0000-0000-000073000000}"/>
    <cellStyle name="Comma" xfId="4" xr:uid="{00000000-0005-0000-0000-000074000000}"/>
    <cellStyle name="Comma [0]" xfId="5" xr:uid="{00000000-0005-0000-0000-000075000000}"/>
    <cellStyle name="Comma [0] 2" xfId="34" xr:uid="{00000000-0005-0000-0000-000076000000}"/>
    <cellStyle name="Comma [0] 3" xfId="35" xr:uid="{00000000-0005-0000-0000-000077000000}"/>
    <cellStyle name="Comma [0] 4" xfId="36" xr:uid="{00000000-0005-0000-0000-000078000000}"/>
    <cellStyle name="Comma 10" xfId="37" xr:uid="{00000000-0005-0000-0000-000079000000}"/>
    <cellStyle name="Comma 100" xfId="38" xr:uid="{00000000-0005-0000-0000-00007A000000}"/>
    <cellStyle name="Comma 101" xfId="39" xr:uid="{00000000-0005-0000-0000-00007B000000}"/>
    <cellStyle name="Comma 102" xfId="40" xr:uid="{00000000-0005-0000-0000-00007C000000}"/>
    <cellStyle name="Comma 103" xfId="41" xr:uid="{00000000-0005-0000-0000-00007D000000}"/>
    <cellStyle name="Comma 104" xfId="42" xr:uid="{00000000-0005-0000-0000-00007E000000}"/>
    <cellStyle name="Comma 105" xfId="43" xr:uid="{00000000-0005-0000-0000-00007F000000}"/>
    <cellStyle name="Comma 106" xfId="44" xr:uid="{00000000-0005-0000-0000-000080000000}"/>
    <cellStyle name="Comma 107" xfId="45" xr:uid="{00000000-0005-0000-0000-000081000000}"/>
    <cellStyle name="Comma 108" xfId="46" xr:uid="{00000000-0005-0000-0000-000082000000}"/>
    <cellStyle name="Comma 109" xfId="47" xr:uid="{00000000-0005-0000-0000-000083000000}"/>
    <cellStyle name="Comma 11" xfId="48" xr:uid="{00000000-0005-0000-0000-000084000000}"/>
    <cellStyle name="Comma 110" xfId="49" xr:uid="{00000000-0005-0000-0000-000085000000}"/>
    <cellStyle name="Comma 111" xfId="50" xr:uid="{00000000-0005-0000-0000-000086000000}"/>
    <cellStyle name="Comma 112" xfId="51" xr:uid="{00000000-0005-0000-0000-000087000000}"/>
    <cellStyle name="Comma 113" xfId="52" xr:uid="{00000000-0005-0000-0000-000088000000}"/>
    <cellStyle name="Comma 114" xfId="53" xr:uid="{00000000-0005-0000-0000-000089000000}"/>
    <cellStyle name="Comma 115" xfId="54" xr:uid="{00000000-0005-0000-0000-00008A000000}"/>
    <cellStyle name="Comma 116" xfId="55" xr:uid="{00000000-0005-0000-0000-00008B000000}"/>
    <cellStyle name="Comma 117" xfId="56" xr:uid="{00000000-0005-0000-0000-00008C000000}"/>
    <cellStyle name="Comma 118" xfId="57" xr:uid="{00000000-0005-0000-0000-00008D000000}"/>
    <cellStyle name="Comma 119" xfId="58" xr:uid="{00000000-0005-0000-0000-00008E000000}"/>
    <cellStyle name="Comma 12" xfId="59" xr:uid="{00000000-0005-0000-0000-00008F000000}"/>
    <cellStyle name="Comma 120" xfId="60" xr:uid="{00000000-0005-0000-0000-000090000000}"/>
    <cellStyle name="Comma 121" xfId="61" xr:uid="{00000000-0005-0000-0000-000091000000}"/>
    <cellStyle name="Comma 122" xfId="62" xr:uid="{00000000-0005-0000-0000-000092000000}"/>
    <cellStyle name="Comma 123" xfId="63" xr:uid="{00000000-0005-0000-0000-000093000000}"/>
    <cellStyle name="Comma 124" xfId="64" xr:uid="{00000000-0005-0000-0000-000094000000}"/>
    <cellStyle name="Comma 125" xfId="65" xr:uid="{00000000-0005-0000-0000-000095000000}"/>
    <cellStyle name="Comma 126" xfId="66" xr:uid="{00000000-0005-0000-0000-000096000000}"/>
    <cellStyle name="Comma 127" xfId="67" xr:uid="{00000000-0005-0000-0000-000097000000}"/>
    <cellStyle name="Comma 128" xfId="68" xr:uid="{00000000-0005-0000-0000-000098000000}"/>
    <cellStyle name="Comma 129" xfId="69" xr:uid="{00000000-0005-0000-0000-000099000000}"/>
    <cellStyle name="Comma 13" xfId="70" xr:uid="{00000000-0005-0000-0000-00009A000000}"/>
    <cellStyle name="Comma 130" xfId="71" xr:uid="{00000000-0005-0000-0000-00009B000000}"/>
    <cellStyle name="Comma 131" xfId="72" xr:uid="{00000000-0005-0000-0000-00009C000000}"/>
    <cellStyle name="Comma 132" xfId="73" xr:uid="{00000000-0005-0000-0000-00009D000000}"/>
    <cellStyle name="Comma 133" xfId="74" xr:uid="{00000000-0005-0000-0000-00009E000000}"/>
    <cellStyle name="Comma 134" xfId="75" xr:uid="{00000000-0005-0000-0000-00009F000000}"/>
    <cellStyle name="Comma 135" xfId="76" xr:uid="{00000000-0005-0000-0000-0000A0000000}"/>
    <cellStyle name="Comma 136" xfId="77" xr:uid="{00000000-0005-0000-0000-0000A1000000}"/>
    <cellStyle name="Comma 137" xfId="78" xr:uid="{00000000-0005-0000-0000-0000A2000000}"/>
    <cellStyle name="Comma 138" xfId="79" xr:uid="{00000000-0005-0000-0000-0000A3000000}"/>
    <cellStyle name="Comma 139" xfId="80" xr:uid="{00000000-0005-0000-0000-0000A4000000}"/>
    <cellStyle name="Comma 14" xfId="81" xr:uid="{00000000-0005-0000-0000-0000A5000000}"/>
    <cellStyle name="Comma 140" xfId="82" xr:uid="{00000000-0005-0000-0000-0000A6000000}"/>
    <cellStyle name="Comma 141" xfId="83" xr:uid="{00000000-0005-0000-0000-0000A7000000}"/>
    <cellStyle name="Comma 142" xfId="84" xr:uid="{00000000-0005-0000-0000-0000A8000000}"/>
    <cellStyle name="Comma 143" xfId="85" xr:uid="{00000000-0005-0000-0000-0000A9000000}"/>
    <cellStyle name="Comma 144" xfId="86" xr:uid="{00000000-0005-0000-0000-0000AA000000}"/>
    <cellStyle name="Comma 145" xfId="87" xr:uid="{00000000-0005-0000-0000-0000AB000000}"/>
    <cellStyle name="Comma 146" xfId="88" xr:uid="{00000000-0005-0000-0000-0000AC000000}"/>
    <cellStyle name="Comma 147" xfId="89" xr:uid="{00000000-0005-0000-0000-0000AD000000}"/>
    <cellStyle name="Comma 148" xfId="90" xr:uid="{00000000-0005-0000-0000-0000AE000000}"/>
    <cellStyle name="Comma 149" xfId="91" xr:uid="{00000000-0005-0000-0000-0000AF000000}"/>
    <cellStyle name="Comma 15" xfId="92" xr:uid="{00000000-0005-0000-0000-0000B0000000}"/>
    <cellStyle name="Comma 150" xfId="93" xr:uid="{00000000-0005-0000-0000-0000B1000000}"/>
    <cellStyle name="Comma 151" xfId="94" xr:uid="{00000000-0005-0000-0000-0000B2000000}"/>
    <cellStyle name="Comma 152" xfId="95" xr:uid="{00000000-0005-0000-0000-0000B3000000}"/>
    <cellStyle name="Comma 153" xfId="96" xr:uid="{00000000-0005-0000-0000-0000B4000000}"/>
    <cellStyle name="Comma 154" xfId="97" xr:uid="{00000000-0005-0000-0000-0000B5000000}"/>
    <cellStyle name="Comma 155" xfId="98" xr:uid="{00000000-0005-0000-0000-0000B6000000}"/>
    <cellStyle name="Comma 156" xfId="99" xr:uid="{00000000-0005-0000-0000-0000B7000000}"/>
    <cellStyle name="Comma 157" xfId="100" xr:uid="{00000000-0005-0000-0000-0000B8000000}"/>
    <cellStyle name="Comma 158" xfId="101" xr:uid="{00000000-0005-0000-0000-0000B9000000}"/>
    <cellStyle name="Comma 159" xfId="102" xr:uid="{00000000-0005-0000-0000-0000BA000000}"/>
    <cellStyle name="Comma 16" xfId="103" xr:uid="{00000000-0005-0000-0000-0000BB000000}"/>
    <cellStyle name="Comma 160" xfId="104" xr:uid="{00000000-0005-0000-0000-0000BC000000}"/>
    <cellStyle name="Comma 161" xfId="105" xr:uid="{00000000-0005-0000-0000-0000BD000000}"/>
    <cellStyle name="Comma 162" xfId="106" xr:uid="{00000000-0005-0000-0000-0000BE000000}"/>
    <cellStyle name="Comma 163" xfId="107" xr:uid="{00000000-0005-0000-0000-0000BF000000}"/>
    <cellStyle name="Comma 164" xfId="108" xr:uid="{00000000-0005-0000-0000-0000C0000000}"/>
    <cellStyle name="Comma 165" xfId="109" xr:uid="{00000000-0005-0000-0000-0000C1000000}"/>
    <cellStyle name="Comma 166" xfId="110" xr:uid="{00000000-0005-0000-0000-0000C2000000}"/>
    <cellStyle name="Comma 167" xfId="111" xr:uid="{00000000-0005-0000-0000-0000C3000000}"/>
    <cellStyle name="Comma 168" xfId="112" xr:uid="{00000000-0005-0000-0000-0000C4000000}"/>
    <cellStyle name="Comma 169" xfId="113" xr:uid="{00000000-0005-0000-0000-0000C5000000}"/>
    <cellStyle name="Comma 17" xfId="114" xr:uid="{00000000-0005-0000-0000-0000C6000000}"/>
    <cellStyle name="Comma 170" xfId="115" xr:uid="{00000000-0005-0000-0000-0000C7000000}"/>
    <cellStyle name="Comma 171" xfId="116" xr:uid="{00000000-0005-0000-0000-0000C8000000}"/>
    <cellStyle name="Comma 172" xfId="117" xr:uid="{00000000-0005-0000-0000-0000C9000000}"/>
    <cellStyle name="Comma 173" xfId="118" xr:uid="{00000000-0005-0000-0000-0000CA000000}"/>
    <cellStyle name="Comma 174" xfId="119" xr:uid="{00000000-0005-0000-0000-0000CB000000}"/>
    <cellStyle name="Comma 175" xfId="120" xr:uid="{00000000-0005-0000-0000-0000CC000000}"/>
    <cellStyle name="Comma 176" xfId="121" xr:uid="{00000000-0005-0000-0000-0000CD000000}"/>
    <cellStyle name="Comma 177" xfId="122" xr:uid="{00000000-0005-0000-0000-0000CE000000}"/>
    <cellStyle name="Comma 178" xfId="123" xr:uid="{00000000-0005-0000-0000-0000CF000000}"/>
    <cellStyle name="Comma 179" xfId="124" xr:uid="{00000000-0005-0000-0000-0000D0000000}"/>
    <cellStyle name="Comma 18" xfId="125" xr:uid="{00000000-0005-0000-0000-0000D1000000}"/>
    <cellStyle name="Comma 180" xfId="126" xr:uid="{00000000-0005-0000-0000-0000D2000000}"/>
    <cellStyle name="Comma 181" xfId="127" xr:uid="{00000000-0005-0000-0000-0000D3000000}"/>
    <cellStyle name="Comma 182" xfId="128" xr:uid="{00000000-0005-0000-0000-0000D4000000}"/>
    <cellStyle name="Comma 183" xfId="129" xr:uid="{00000000-0005-0000-0000-0000D5000000}"/>
    <cellStyle name="Comma 184" xfId="130" xr:uid="{00000000-0005-0000-0000-0000D6000000}"/>
    <cellStyle name="Comma 185" xfId="131" xr:uid="{00000000-0005-0000-0000-0000D7000000}"/>
    <cellStyle name="Comma 186" xfId="132" xr:uid="{00000000-0005-0000-0000-0000D8000000}"/>
    <cellStyle name="Comma 187" xfId="133" xr:uid="{00000000-0005-0000-0000-0000D9000000}"/>
    <cellStyle name="Comma 188" xfId="134" xr:uid="{00000000-0005-0000-0000-0000DA000000}"/>
    <cellStyle name="Comma 189" xfId="135" xr:uid="{00000000-0005-0000-0000-0000DB000000}"/>
    <cellStyle name="Comma 19" xfId="136" xr:uid="{00000000-0005-0000-0000-0000DC000000}"/>
    <cellStyle name="Comma 190" xfId="137" xr:uid="{00000000-0005-0000-0000-0000DD000000}"/>
    <cellStyle name="Comma 191" xfId="138" xr:uid="{00000000-0005-0000-0000-0000DE000000}"/>
    <cellStyle name="Comma 192" xfId="139" xr:uid="{00000000-0005-0000-0000-0000DF000000}"/>
    <cellStyle name="Comma 193" xfId="140" xr:uid="{00000000-0005-0000-0000-0000E0000000}"/>
    <cellStyle name="Comma 194" xfId="141" xr:uid="{00000000-0005-0000-0000-0000E1000000}"/>
    <cellStyle name="Comma 195" xfId="142" xr:uid="{00000000-0005-0000-0000-0000E2000000}"/>
    <cellStyle name="Comma 196" xfId="143" xr:uid="{00000000-0005-0000-0000-0000E3000000}"/>
    <cellStyle name="Comma 197" xfId="144" xr:uid="{00000000-0005-0000-0000-0000E4000000}"/>
    <cellStyle name="Comma 198" xfId="145" xr:uid="{00000000-0005-0000-0000-0000E5000000}"/>
    <cellStyle name="Comma 199" xfId="146" xr:uid="{00000000-0005-0000-0000-0000E6000000}"/>
    <cellStyle name="Comma 2" xfId="147" xr:uid="{00000000-0005-0000-0000-0000E7000000}"/>
    <cellStyle name="Comma 20" xfId="148" xr:uid="{00000000-0005-0000-0000-0000E8000000}"/>
    <cellStyle name="Comma 200" xfId="149" xr:uid="{00000000-0005-0000-0000-0000E9000000}"/>
    <cellStyle name="Comma 201" xfId="150" xr:uid="{00000000-0005-0000-0000-0000EA000000}"/>
    <cellStyle name="Comma 202" xfId="151" xr:uid="{00000000-0005-0000-0000-0000EB000000}"/>
    <cellStyle name="Comma 203" xfId="152" xr:uid="{00000000-0005-0000-0000-0000EC000000}"/>
    <cellStyle name="Comma 204" xfId="153" xr:uid="{00000000-0005-0000-0000-0000ED000000}"/>
    <cellStyle name="Comma 205" xfId="154" xr:uid="{00000000-0005-0000-0000-0000EE000000}"/>
    <cellStyle name="Comma 206" xfId="155" xr:uid="{00000000-0005-0000-0000-0000EF000000}"/>
    <cellStyle name="Comma 207" xfId="156" xr:uid="{00000000-0005-0000-0000-0000F0000000}"/>
    <cellStyle name="Comma 208" xfId="157" xr:uid="{00000000-0005-0000-0000-0000F1000000}"/>
    <cellStyle name="Comma 209" xfId="158" xr:uid="{00000000-0005-0000-0000-0000F2000000}"/>
    <cellStyle name="Comma 21" xfId="159" xr:uid="{00000000-0005-0000-0000-0000F3000000}"/>
    <cellStyle name="Comma 210" xfId="160" xr:uid="{00000000-0005-0000-0000-0000F4000000}"/>
    <cellStyle name="Comma 211" xfId="161" xr:uid="{00000000-0005-0000-0000-0000F5000000}"/>
    <cellStyle name="Comma 212" xfId="162" xr:uid="{00000000-0005-0000-0000-0000F6000000}"/>
    <cellStyle name="Comma 213" xfId="163" xr:uid="{00000000-0005-0000-0000-0000F7000000}"/>
    <cellStyle name="Comma 214" xfId="164" xr:uid="{00000000-0005-0000-0000-0000F8000000}"/>
    <cellStyle name="Comma 215" xfId="165" xr:uid="{00000000-0005-0000-0000-0000F9000000}"/>
    <cellStyle name="Comma 216" xfId="166" xr:uid="{00000000-0005-0000-0000-0000FA000000}"/>
    <cellStyle name="Comma 217" xfId="167" xr:uid="{00000000-0005-0000-0000-0000FB000000}"/>
    <cellStyle name="Comma 218" xfId="168" xr:uid="{00000000-0005-0000-0000-0000FC000000}"/>
    <cellStyle name="Comma 219" xfId="169" xr:uid="{00000000-0005-0000-0000-0000FD000000}"/>
    <cellStyle name="Comma 22" xfId="170" xr:uid="{00000000-0005-0000-0000-0000FE000000}"/>
    <cellStyle name="Comma 220" xfId="171" xr:uid="{00000000-0005-0000-0000-0000FF000000}"/>
    <cellStyle name="Comma 221" xfId="172" xr:uid="{00000000-0005-0000-0000-000000010000}"/>
    <cellStyle name="Comma 222" xfId="173" xr:uid="{00000000-0005-0000-0000-000001010000}"/>
    <cellStyle name="Comma 223" xfId="174" xr:uid="{00000000-0005-0000-0000-000002010000}"/>
    <cellStyle name="Comma 23" xfId="175" xr:uid="{00000000-0005-0000-0000-000003010000}"/>
    <cellStyle name="Comma 24" xfId="176" xr:uid="{00000000-0005-0000-0000-000004010000}"/>
    <cellStyle name="Comma 25" xfId="177" xr:uid="{00000000-0005-0000-0000-000005010000}"/>
    <cellStyle name="Comma 26" xfId="178" xr:uid="{00000000-0005-0000-0000-000006010000}"/>
    <cellStyle name="Comma 27" xfId="179" xr:uid="{00000000-0005-0000-0000-000007010000}"/>
    <cellStyle name="Comma 28" xfId="180" xr:uid="{00000000-0005-0000-0000-000008010000}"/>
    <cellStyle name="Comma 29" xfId="181" xr:uid="{00000000-0005-0000-0000-000009010000}"/>
    <cellStyle name="Comma 3" xfId="182" xr:uid="{00000000-0005-0000-0000-00000A010000}"/>
    <cellStyle name="Comma 30" xfId="183" xr:uid="{00000000-0005-0000-0000-00000B010000}"/>
    <cellStyle name="Comma 31" xfId="184" xr:uid="{00000000-0005-0000-0000-00000C010000}"/>
    <cellStyle name="Comma 32" xfId="185" xr:uid="{00000000-0005-0000-0000-00000D010000}"/>
    <cellStyle name="Comma 33" xfId="186" xr:uid="{00000000-0005-0000-0000-00000E010000}"/>
    <cellStyle name="Comma 34" xfId="187" xr:uid="{00000000-0005-0000-0000-00000F010000}"/>
    <cellStyle name="Comma 35" xfId="188" xr:uid="{00000000-0005-0000-0000-000010010000}"/>
    <cellStyle name="Comma 36" xfId="189" xr:uid="{00000000-0005-0000-0000-000011010000}"/>
    <cellStyle name="Comma 37" xfId="190" xr:uid="{00000000-0005-0000-0000-000012010000}"/>
    <cellStyle name="Comma 38" xfId="191" xr:uid="{00000000-0005-0000-0000-000013010000}"/>
    <cellStyle name="Comma 39" xfId="192" xr:uid="{00000000-0005-0000-0000-000014010000}"/>
    <cellStyle name="Comma 4" xfId="193" xr:uid="{00000000-0005-0000-0000-000015010000}"/>
    <cellStyle name="Comma 40" xfId="194" xr:uid="{00000000-0005-0000-0000-000016010000}"/>
    <cellStyle name="Comma 41" xfId="195" xr:uid="{00000000-0005-0000-0000-000017010000}"/>
    <cellStyle name="Comma 42" xfId="196" xr:uid="{00000000-0005-0000-0000-000018010000}"/>
    <cellStyle name="Comma 43" xfId="197" xr:uid="{00000000-0005-0000-0000-000019010000}"/>
    <cellStyle name="Comma 44" xfId="198" xr:uid="{00000000-0005-0000-0000-00001A010000}"/>
    <cellStyle name="Comma 45" xfId="199" xr:uid="{00000000-0005-0000-0000-00001B010000}"/>
    <cellStyle name="Comma 46" xfId="200" xr:uid="{00000000-0005-0000-0000-00001C010000}"/>
    <cellStyle name="Comma 47" xfId="201" xr:uid="{00000000-0005-0000-0000-00001D010000}"/>
    <cellStyle name="Comma 48" xfId="202" xr:uid="{00000000-0005-0000-0000-00001E010000}"/>
    <cellStyle name="Comma 49" xfId="203" xr:uid="{00000000-0005-0000-0000-00001F010000}"/>
    <cellStyle name="Comma 5" xfId="204" xr:uid="{00000000-0005-0000-0000-000020010000}"/>
    <cellStyle name="Comma 50" xfId="205" xr:uid="{00000000-0005-0000-0000-000021010000}"/>
    <cellStyle name="Comma 51" xfId="206" xr:uid="{00000000-0005-0000-0000-000022010000}"/>
    <cellStyle name="Comma 52" xfId="207" xr:uid="{00000000-0005-0000-0000-000023010000}"/>
    <cellStyle name="Comma 53" xfId="208" xr:uid="{00000000-0005-0000-0000-000024010000}"/>
    <cellStyle name="Comma 54" xfId="209" xr:uid="{00000000-0005-0000-0000-000025010000}"/>
    <cellStyle name="Comma 55" xfId="210" xr:uid="{00000000-0005-0000-0000-000026010000}"/>
    <cellStyle name="Comma 56" xfId="211" xr:uid="{00000000-0005-0000-0000-000027010000}"/>
    <cellStyle name="Comma 57" xfId="212" xr:uid="{00000000-0005-0000-0000-000028010000}"/>
    <cellStyle name="Comma 58" xfId="213" xr:uid="{00000000-0005-0000-0000-000029010000}"/>
    <cellStyle name="Comma 59" xfId="214" xr:uid="{00000000-0005-0000-0000-00002A010000}"/>
    <cellStyle name="Comma 6" xfId="215" xr:uid="{00000000-0005-0000-0000-00002B010000}"/>
    <cellStyle name="Comma 60" xfId="216" xr:uid="{00000000-0005-0000-0000-00002C010000}"/>
    <cellStyle name="Comma 61" xfId="217" xr:uid="{00000000-0005-0000-0000-00002D010000}"/>
    <cellStyle name="Comma 62" xfId="218" xr:uid="{00000000-0005-0000-0000-00002E010000}"/>
    <cellStyle name="Comma 63" xfId="219" xr:uid="{00000000-0005-0000-0000-00002F010000}"/>
    <cellStyle name="Comma 64" xfId="220" xr:uid="{00000000-0005-0000-0000-000030010000}"/>
    <cellStyle name="Comma 65" xfId="221" xr:uid="{00000000-0005-0000-0000-000031010000}"/>
    <cellStyle name="Comma 66" xfId="222" xr:uid="{00000000-0005-0000-0000-000032010000}"/>
    <cellStyle name="Comma 67" xfId="223" xr:uid="{00000000-0005-0000-0000-000033010000}"/>
    <cellStyle name="Comma 68" xfId="224" xr:uid="{00000000-0005-0000-0000-000034010000}"/>
    <cellStyle name="Comma 69" xfId="225" xr:uid="{00000000-0005-0000-0000-000035010000}"/>
    <cellStyle name="Comma 7" xfId="226" xr:uid="{00000000-0005-0000-0000-000036010000}"/>
    <cellStyle name="Comma 70" xfId="227" xr:uid="{00000000-0005-0000-0000-000037010000}"/>
    <cellStyle name="Comma 71" xfId="228" xr:uid="{00000000-0005-0000-0000-000038010000}"/>
    <cellStyle name="Comma 72" xfId="229" xr:uid="{00000000-0005-0000-0000-000039010000}"/>
    <cellStyle name="Comma 73" xfId="230" xr:uid="{00000000-0005-0000-0000-00003A010000}"/>
    <cellStyle name="Comma 74" xfId="231" xr:uid="{00000000-0005-0000-0000-00003B010000}"/>
    <cellStyle name="Comma 75" xfId="232" xr:uid="{00000000-0005-0000-0000-00003C010000}"/>
    <cellStyle name="Comma 76" xfId="233" xr:uid="{00000000-0005-0000-0000-00003D010000}"/>
    <cellStyle name="Comma 77" xfId="234" xr:uid="{00000000-0005-0000-0000-00003E010000}"/>
    <cellStyle name="Comma 78" xfId="235" xr:uid="{00000000-0005-0000-0000-00003F010000}"/>
    <cellStyle name="Comma 79" xfId="236" xr:uid="{00000000-0005-0000-0000-000040010000}"/>
    <cellStyle name="Comma 8" xfId="237" xr:uid="{00000000-0005-0000-0000-000041010000}"/>
    <cellStyle name="Comma 80" xfId="238" xr:uid="{00000000-0005-0000-0000-000042010000}"/>
    <cellStyle name="Comma 81" xfId="239" xr:uid="{00000000-0005-0000-0000-000043010000}"/>
    <cellStyle name="Comma 82" xfId="240" xr:uid="{00000000-0005-0000-0000-000044010000}"/>
    <cellStyle name="Comma 83" xfId="241" xr:uid="{00000000-0005-0000-0000-000045010000}"/>
    <cellStyle name="Comma 84" xfId="242" xr:uid="{00000000-0005-0000-0000-000046010000}"/>
    <cellStyle name="Comma 85" xfId="243" xr:uid="{00000000-0005-0000-0000-000047010000}"/>
    <cellStyle name="Comma 86" xfId="244" xr:uid="{00000000-0005-0000-0000-000048010000}"/>
    <cellStyle name="Comma 87" xfId="245" xr:uid="{00000000-0005-0000-0000-000049010000}"/>
    <cellStyle name="Comma 88" xfId="246" xr:uid="{00000000-0005-0000-0000-00004A010000}"/>
    <cellStyle name="Comma 89" xfId="247" xr:uid="{00000000-0005-0000-0000-00004B010000}"/>
    <cellStyle name="Comma 9" xfId="248" xr:uid="{00000000-0005-0000-0000-00004C010000}"/>
    <cellStyle name="Comma 90" xfId="249" xr:uid="{00000000-0005-0000-0000-00004D010000}"/>
    <cellStyle name="Comma 91" xfId="250" xr:uid="{00000000-0005-0000-0000-00004E010000}"/>
    <cellStyle name="Comma 92" xfId="251" xr:uid="{00000000-0005-0000-0000-00004F010000}"/>
    <cellStyle name="Comma 93" xfId="252" xr:uid="{00000000-0005-0000-0000-000050010000}"/>
    <cellStyle name="Comma 94" xfId="253" xr:uid="{00000000-0005-0000-0000-000051010000}"/>
    <cellStyle name="Comma 95" xfId="254" xr:uid="{00000000-0005-0000-0000-000052010000}"/>
    <cellStyle name="Comma 96" xfId="255" xr:uid="{00000000-0005-0000-0000-000053010000}"/>
    <cellStyle name="Comma 97" xfId="256" xr:uid="{00000000-0005-0000-0000-000054010000}"/>
    <cellStyle name="Comma 98" xfId="257" xr:uid="{00000000-0005-0000-0000-000055010000}"/>
    <cellStyle name="Comma 99" xfId="258" xr:uid="{00000000-0005-0000-0000-000056010000}"/>
    <cellStyle name="Currency" xfId="2" xr:uid="{00000000-0005-0000-0000-000057010000}"/>
    <cellStyle name="Currency [0]" xfId="3" xr:uid="{00000000-0005-0000-0000-000058010000}"/>
    <cellStyle name="Currency [0] 2" xfId="259" xr:uid="{00000000-0005-0000-0000-000059010000}"/>
    <cellStyle name="Currency [0] 3" xfId="260" xr:uid="{00000000-0005-0000-0000-00005A010000}"/>
    <cellStyle name="Currency [0] 4" xfId="261" xr:uid="{00000000-0005-0000-0000-00005B010000}"/>
    <cellStyle name="Currency [0] 5" xfId="262" xr:uid="{00000000-0005-0000-0000-00005C010000}"/>
    <cellStyle name="Currency 10" xfId="263" xr:uid="{00000000-0005-0000-0000-00005D010000}"/>
    <cellStyle name="Currency 100" xfId="264" xr:uid="{00000000-0005-0000-0000-00005E010000}"/>
    <cellStyle name="Currency 101" xfId="265" xr:uid="{00000000-0005-0000-0000-00005F010000}"/>
    <cellStyle name="Currency 102" xfId="266" xr:uid="{00000000-0005-0000-0000-000060010000}"/>
    <cellStyle name="Currency 103" xfId="267" xr:uid="{00000000-0005-0000-0000-000061010000}"/>
    <cellStyle name="Currency 104" xfId="268" xr:uid="{00000000-0005-0000-0000-000062010000}"/>
    <cellStyle name="Currency 105" xfId="269" xr:uid="{00000000-0005-0000-0000-000063010000}"/>
    <cellStyle name="Currency 106" xfId="270" xr:uid="{00000000-0005-0000-0000-000064010000}"/>
    <cellStyle name="Currency 107" xfId="271" xr:uid="{00000000-0005-0000-0000-000065010000}"/>
    <cellStyle name="Currency 108" xfId="272" xr:uid="{00000000-0005-0000-0000-000066010000}"/>
    <cellStyle name="Currency 109" xfId="273" xr:uid="{00000000-0005-0000-0000-000067010000}"/>
    <cellStyle name="Currency 11" xfId="274" xr:uid="{00000000-0005-0000-0000-000068010000}"/>
    <cellStyle name="Currency 110" xfId="275" xr:uid="{00000000-0005-0000-0000-000069010000}"/>
    <cellStyle name="Currency 111" xfId="276" xr:uid="{00000000-0005-0000-0000-00006A010000}"/>
    <cellStyle name="Currency 112" xfId="277" xr:uid="{00000000-0005-0000-0000-00006B010000}"/>
    <cellStyle name="Currency 113" xfId="278" xr:uid="{00000000-0005-0000-0000-00006C010000}"/>
    <cellStyle name="Currency 114" xfId="279" xr:uid="{00000000-0005-0000-0000-00006D010000}"/>
    <cellStyle name="Currency 115" xfId="280" xr:uid="{00000000-0005-0000-0000-00006E010000}"/>
    <cellStyle name="Currency 116" xfId="281" xr:uid="{00000000-0005-0000-0000-00006F010000}"/>
    <cellStyle name="Currency 117" xfId="282" xr:uid="{00000000-0005-0000-0000-000070010000}"/>
    <cellStyle name="Currency 118" xfId="283" xr:uid="{00000000-0005-0000-0000-000071010000}"/>
    <cellStyle name="Currency 119" xfId="284" xr:uid="{00000000-0005-0000-0000-000072010000}"/>
    <cellStyle name="Currency 12" xfId="285" xr:uid="{00000000-0005-0000-0000-000073010000}"/>
    <cellStyle name="Currency 120" xfId="286" xr:uid="{00000000-0005-0000-0000-000074010000}"/>
    <cellStyle name="Currency 121" xfId="287" xr:uid="{00000000-0005-0000-0000-000075010000}"/>
    <cellStyle name="Currency 122" xfId="288" xr:uid="{00000000-0005-0000-0000-000076010000}"/>
    <cellStyle name="Currency 123" xfId="289" xr:uid="{00000000-0005-0000-0000-000077010000}"/>
    <cellStyle name="Currency 124" xfId="290" xr:uid="{00000000-0005-0000-0000-000078010000}"/>
    <cellStyle name="Currency 125" xfId="291" xr:uid="{00000000-0005-0000-0000-000079010000}"/>
    <cellStyle name="Currency 126" xfId="292" xr:uid="{00000000-0005-0000-0000-00007A010000}"/>
    <cellStyle name="Currency 127" xfId="293" xr:uid="{00000000-0005-0000-0000-00007B010000}"/>
    <cellStyle name="Currency 128" xfId="294" xr:uid="{00000000-0005-0000-0000-00007C010000}"/>
    <cellStyle name="Currency 129" xfId="295" xr:uid="{00000000-0005-0000-0000-00007D010000}"/>
    <cellStyle name="Currency 13" xfId="296" xr:uid="{00000000-0005-0000-0000-00007E010000}"/>
    <cellStyle name="Currency 130" xfId="297" xr:uid="{00000000-0005-0000-0000-00007F010000}"/>
    <cellStyle name="Currency 131" xfId="298" xr:uid="{00000000-0005-0000-0000-000080010000}"/>
    <cellStyle name="Currency 132" xfId="299" xr:uid="{00000000-0005-0000-0000-000081010000}"/>
    <cellStyle name="Currency 133" xfId="300" xr:uid="{00000000-0005-0000-0000-000082010000}"/>
    <cellStyle name="Currency 134" xfId="301" xr:uid="{00000000-0005-0000-0000-000083010000}"/>
    <cellStyle name="Currency 135" xfId="302" xr:uid="{00000000-0005-0000-0000-000084010000}"/>
    <cellStyle name="Currency 136" xfId="303" xr:uid="{00000000-0005-0000-0000-000085010000}"/>
    <cellStyle name="Currency 137" xfId="304" xr:uid="{00000000-0005-0000-0000-000086010000}"/>
    <cellStyle name="Currency 138" xfId="305" xr:uid="{00000000-0005-0000-0000-000087010000}"/>
    <cellStyle name="Currency 139" xfId="306" xr:uid="{00000000-0005-0000-0000-000088010000}"/>
    <cellStyle name="Currency 14" xfId="307" xr:uid="{00000000-0005-0000-0000-000089010000}"/>
    <cellStyle name="Currency 140" xfId="308" xr:uid="{00000000-0005-0000-0000-00008A010000}"/>
    <cellStyle name="Currency 141" xfId="309" xr:uid="{00000000-0005-0000-0000-00008B010000}"/>
    <cellStyle name="Currency 142" xfId="310" xr:uid="{00000000-0005-0000-0000-00008C010000}"/>
    <cellStyle name="Currency 143" xfId="311" xr:uid="{00000000-0005-0000-0000-00008D010000}"/>
    <cellStyle name="Currency 144" xfId="312" xr:uid="{00000000-0005-0000-0000-00008E010000}"/>
    <cellStyle name="Currency 145" xfId="313" xr:uid="{00000000-0005-0000-0000-00008F010000}"/>
    <cellStyle name="Currency 146" xfId="314" xr:uid="{00000000-0005-0000-0000-000090010000}"/>
    <cellStyle name="Currency 147" xfId="315" xr:uid="{00000000-0005-0000-0000-000091010000}"/>
    <cellStyle name="Currency 148" xfId="316" xr:uid="{00000000-0005-0000-0000-000092010000}"/>
    <cellStyle name="Currency 149" xfId="317" xr:uid="{00000000-0005-0000-0000-000093010000}"/>
    <cellStyle name="Currency 15" xfId="318" xr:uid="{00000000-0005-0000-0000-000094010000}"/>
    <cellStyle name="Currency 150" xfId="319" xr:uid="{00000000-0005-0000-0000-000095010000}"/>
    <cellStyle name="Currency 151" xfId="320" xr:uid="{00000000-0005-0000-0000-000096010000}"/>
    <cellStyle name="Currency 152" xfId="321" xr:uid="{00000000-0005-0000-0000-000097010000}"/>
    <cellStyle name="Currency 153" xfId="322" xr:uid="{00000000-0005-0000-0000-000098010000}"/>
    <cellStyle name="Currency 154" xfId="323" xr:uid="{00000000-0005-0000-0000-000099010000}"/>
    <cellStyle name="Currency 155" xfId="324" xr:uid="{00000000-0005-0000-0000-00009A010000}"/>
    <cellStyle name="Currency 156" xfId="325" xr:uid="{00000000-0005-0000-0000-00009B010000}"/>
    <cellStyle name="Currency 157" xfId="326" xr:uid="{00000000-0005-0000-0000-00009C010000}"/>
    <cellStyle name="Currency 158" xfId="327" xr:uid="{00000000-0005-0000-0000-00009D010000}"/>
    <cellStyle name="Currency 159" xfId="328" xr:uid="{00000000-0005-0000-0000-00009E010000}"/>
    <cellStyle name="Currency 16" xfId="329" xr:uid="{00000000-0005-0000-0000-00009F010000}"/>
    <cellStyle name="Currency 160" xfId="330" xr:uid="{00000000-0005-0000-0000-0000A0010000}"/>
    <cellStyle name="Currency 161" xfId="331" xr:uid="{00000000-0005-0000-0000-0000A1010000}"/>
    <cellStyle name="Currency 162" xfId="332" xr:uid="{00000000-0005-0000-0000-0000A2010000}"/>
    <cellStyle name="Currency 163" xfId="333" xr:uid="{00000000-0005-0000-0000-0000A3010000}"/>
    <cellStyle name="Currency 164" xfId="334" xr:uid="{00000000-0005-0000-0000-0000A4010000}"/>
    <cellStyle name="Currency 165" xfId="335" xr:uid="{00000000-0005-0000-0000-0000A5010000}"/>
    <cellStyle name="Currency 166" xfId="336" xr:uid="{00000000-0005-0000-0000-0000A6010000}"/>
    <cellStyle name="Currency 167" xfId="337" xr:uid="{00000000-0005-0000-0000-0000A7010000}"/>
    <cellStyle name="Currency 168" xfId="338" xr:uid="{00000000-0005-0000-0000-0000A8010000}"/>
    <cellStyle name="Currency 169" xfId="339" xr:uid="{00000000-0005-0000-0000-0000A9010000}"/>
    <cellStyle name="Currency 17" xfId="340" xr:uid="{00000000-0005-0000-0000-0000AA010000}"/>
    <cellStyle name="Currency 170" xfId="341" xr:uid="{00000000-0005-0000-0000-0000AB010000}"/>
    <cellStyle name="Currency 171" xfId="342" xr:uid="{00000000-0005-0000-0000-0000AC010000}"/>
    <cellStyle name="Currency 172" xfId="343" xr:uid="{00000000-0005-0000-0000-0000AD010000}"/>
    <cellStyle name="Currency 173" xfId="344" xr:uid="{00000000-0005-0000-0000-0000AE010000}"/>
    <cellStyle name="Currency 174" xfId="345" xr:uid="{00000000-0005-0000-0000-0000AF010000}"/>
    <cellStyle name="Currency 175" xfId="346" xr:uid="{00000000-0005-0000-0000-0000B0010000}"/>
    <cellStyle name="Currency 176" xfId="347" xr:uid="{00000000-0005-0000-0000-0000B1010000}"/>
    <cellStyle name="Currency 177" xfId="348" xr:uid="{00000000-0005-0000-0000-0000B2010000}"/>
    <cellStyle name="Currency 178" xfId="349" xr:uid="{00000000-0005-0000-0000-0000B3010000}"/>
    <cellStyle name="Currency 179" xfId="350" xr:uid="{00000000-0005-0000-0000-0000B4010000}"/>
    <cellStyle name="Currency 18" xfId="351" xr:uid="{00000000-0005-0000-0000-0000B5010000}"/>
    <cellStyle name="Currency 180" xfId="352" xr:uid="{00000000-0005-0000-0000-0000B6010000}"/>
    <cellStyle name="Currency 181" xfId="353" xr:uid="{00000000-0005-0000-0000-0000B7010000}"/>
    <cellStyle name="Currency 182" xfId="354" xr:uid="{00000000-0005-0000-0000-0000B8010000}"/>
    <cellStyle name="Currency 183" xfId="355" xr:uid="{00000000-0005-0000-0000-0000B9010000}"/>
    <cellStyle name="Currency 184" xfId="356" xr:uid="{00000000-0005-0000-0000-0000BA010000}"/>
    <cellStyle name="Currency 185" xfId="357" xr:uid="{00000000-0005-0000-0000-0000BB010000}"/>
    <cellStyle name="Currency 186" xfId="358" xr:uid="{00000000-0005-0000-0000-0000BC010000}"/>
    <cellStyle name="Currency 187" xfId="359" xr:uid="{00000000-0005-0000-0000-0000BD010000}"/>
    <cellStyle name="Currency 188" xfId="360" xr:uid="{00000000-0005-0000-0000-0000BE010000}"/>
    <cellStyle name="Currency 189" xfId="361" xr:uid="{00000000-0005-0000-0000-0000BF010000}"/>
    <cellStyle name="Currency 19" xfId="362" xr:uid="{00000000-0005-0000-0000-0000C0010000}"/>
    <cellStyle name="Currency 190" xfId="363" xr:uid="{00000000-0005-0000-0000-0000C1010000}"/>
    <cellStyle name="Currency 191" xfId="364" xr:uid="{00000000-0005-0000-0000-0000C2010000}"/>
    <cellStyle name="Currency 192" xfId="365" xr:uid="{00000000-0005-0000-0000-0000C3010000}"/>
    <cellStyle name="Currency 193" xfId="366" xr:uid="{00000000-0005-0000-0000-0000C4010000}"/>
    <cellStyle name="Currency 194" xfId="367" xr:uid="{00000000-0005-0000-0000-0000C5010000}"/>
    <cellStyle name="Currency 195" xfId="368" xr:uid="{00000000-0005-0000-0000-0000C6010000}"/>
    <cellStyle name="Currency 196" xfId="369" xr:uid="{00000000-0005-0000-0000-0000C7010000}"/>
    <cellStyle name="Currency 197" xfId="370" xr:uid="{00000000-0005-0000-0000-0000C8010000}"/>
    <cellStyle name="Currency 198" xfId="371" xr:uid="{00000000-0005-0000-0000-0000C9010000}"/>
    <cellStyle name="Currency 199" xfId="372" xr:uid="{00000000-0005-0000-0000-0000CA010000}"/>
    <cellStyle name="Currency 2" xfId="373" xr:uid="{00000000-0005-0000-0000-0000CB010000}"/>
    <cellStyle name="Currency 20" xfId="374" xr:uid="{00000000-0005-0000-0000-0000CC010000}"/>
    <cellStyle name="Currency 200" xfId="375" xr:uid="{00000000-0005-0000-0000-0000CD010000}"/>
    <cellStyle name="Currency 201" xfId="376" xr:uid="{00000000-0005-0000-0000-0000CE010000}"/>
    <cellStyle name="Currency 202" xfId="377" xr:uid="{00000000-0005-0000-0000-0000CF010000}"/>
    <cellStyle name="Currency 203" xfId="378" xr:uid="{00000000-0005-0000-0000-0000D0010000}"/>
    <cellStyle name="Currency 204" xfId="379" xr:uid="{00000000-0005-0000-0000-0000D1010000}"/>
    <cellStyle name="Currency 205" xfId="380" xr:uid="{00000000-0005-0000-0000-0000D2010000}"/>
    <cellStyle name="Currency 206" xfId="381" xr:uid="{00000000-0005-0000-0000-0000D3010000}"/>
    <cellStyle name="Currency 207" xfId="382" xr:uid="{00000000-0005-0000-0000-0000D4010000}"/>
    <cellStyle name="Currency 208" xfId="383" xr:uid="{00000000-0005-0000-0000-0000D5010000}"/>
    <cellStyle name="Currency 209" xfId="384" xr:uid="{00000000-0005-0000-0000-0000D6010000}"/>
    <cellStyle name="Currency 21" xfId="385" xr:uid="{00000000-0005-0000-0000-0000D7010000}"/>
    <cellStyle name="Currency 210" xfId="386" xr:uid="{00000000-0005-0000-0000-0000D8010000}"/>
    <cellStyle name="Currency 211" xfId="387" xr:uid="{00000000-0005-0000-0000-0000D9010000}"/>
    <cellStyle name="Currency 212" xfId="388" xr:uid="{00000000-0005-0000-0000-0000DA010000}"/>
    <cellStyle name="Currency 213" xfId="389" xr:uid="{00000000-0005-0000-0000-0000DB010000}"/>
    <cellStyle name="Currency 214" xfId="390" xr:uid="{00000000-0005-0000-0000-0000DC010000}"/>
    <cellStyle name="Currency 215" xfId="391" xr:uid="{00000000-0005-0000-0000-0000DD010000}"/>
    <cellStyle name="Currency 216" xfId="392" xr:uid="{00000000-0005-0000-0000-0000DE010000}"/>
    <cellStyle name="Currency 217" xfId="393" xr:uid="{00000000-0005-0000-0000-0000DF010000}"/>
    <cellStyle name="Currency 218" xfId="394" xr:uid="{00000000-0005-0000-0000-0000E0010000}"/>
    <cellStyle name="Currency 219" xfId="395" xr:uid="{00000000-0005-0000-0000-0000E1010000}"/>
    <cellStyle name="Currency 22" xfId="396" xr:uid="{00000000-0005-0000-0000-0000E2010000}"/>
    <cellStyle name="Currency 220" xfId="397" xr:uid="{00000000-0005-0000-0000-0000E3010000}"/>
    <cellStyle name="Currency 221" xfId="398" xr:uid="{00000000-0005-0000-0000-0000E4010000}"/>
    <cellStyle name="Currency 222" xfId="399" xr:uid="{00000000-0005-0000-0000-0000E5010000}"/>
    <cellStyle name="Currency 223" xfId="400" xr:uid="{00000000-0005-0000-0000-0000E6010000}"/>
    <cellStyle name="Currency 23" xfId="401" xr:uid="{00000000-0005-0000-0000-0000E7010000}"/>
    <cellStyle name="Currency 24" xfId="402" xr:uid="{00000000-0005-0000-0000-0000E8010000}"/>
    <cellStyle name="Currency 25" xfId="403" xr:uid="{00000000-0005-0000-0000-0000E9010000}"/>
    <cellStyle name="Currency 26" xfId="404" xr:uid="{00000000-0005-0000-0000-0000EA010000}"/>
    <cellStyle name="Currency 27" xfId="405" xr:uid="{00000000-0005-0000-0000-0000EB010000}"/>
    <cellStyle name="Currency 28" xfId="406" xr:uid="{00000000-0005-0000-0000-0000EC010000}"/>
    <cellStyle name="Currency 29" xfId="407" xr:uid="{00000000-0005-0000-0000-0000ED010000}"/>
    <cellStyle name="Currency 3" xfId="408" xr:uid="{00000000-0005-0000-0000-0000EE010000}"/>
    <cellStyle name="Currency 30" xfId="409" xr:uid="{00000000-0005-0000-0000-0000EF010000}"/>
    <cellStyle name="Currency 31" xfId="410" xr:uid="{00000000-0005-0000-0000-0000F0010000}"/>
    <cellStyle name="Currency 32" xfId="411" xr:uid="{00000000-0005-0000-0000-0000F1010000}"/>
    <cellStyle name="Currency 33" xfId="412" xr:uid="{00000000-0005-0000-0000-0000F2010000}"/>
    <cellStyle name="Currency 34" xfId="413" xr:uid="{00000000-0005-0000-0000-0000F3010000}"/>
    <cellStyle name="Currency 35" xfId="414" xr:uid="{00000000-0005-0000-0000-0000F4010000}"/>
    <cellStyle name="Currency 36" xfId="415" xr:uid="{00000000-0005-0000-0000-0000F5010000}"/>
    <cellStyle name="Currency 37" xfId="416" xr:uid="{00000000-0005-0000-0000-0000F6010000}"/>
    <cellStyle name="Currency 38" xfId="417" xr:uid="{00000000-0005-0000-0000-0000F7010000}"/>
    <cellStyle name="Currency 39" xfId="418" xr:uid="{00000000-0005-0000-0000-0000F8010000}"/>
    <cellStyle name="Currency 4" xfId="419" xr:uid="{00000000-0005-0000-0000-0000F9010000}"/>
    <cellStyle name="Currency 40" xfId="420" xr:uid="{00000000-0005-0000-0000-0000FA010000}"/>
    <cellStyle name="Currency 41" xfId="421" xr:uid="{00000000-0005-0000-0000-0000FB010000}"/>
    <cellStyle name="Currency 42" xfId="422" xr:uid="{00000000-0005-0000-0000-0000FC010000}"/>
    <cellStyle name="Currency 43" xfId="423" xr:uid="{00000000-0005-0000-0000-0000FD010000}"/>
    <cellStyle name="Currency 44" xfId="424" xr:uid="{00000000-0005-0000-0000-0000FE010000}"/>
    <cellStyle name="Currency 45" xfId="425" xr:uid="{00000000-0005-0000-0000-0000FF010000}"/>
    <cellStyle name="Currency 46" xfId="426" xr:uid="{00000000-0005-0000-0000-000000020000}"/>
    <cellStyle name="Currency 47" xfId="427" xr:uid="{00000000-0005-0000-0000-000001020000}"/>
    <cellStyle name="Currency 48" xfId="428" xr:uid="{00000000-0005-0000-0000-000002020000}"/>
    <cellStyle name="Currency 49" xfId="429" xr:uid="{00000000-0005-0000-0000-000003020000}"/>
    <cellStyle name="Currency 5" xfId="430" xr:uid="{00000000-0005-0000-0000-000004020000}"/>
    <cellStyle name="Currency 50" xfId="431" xr:uid="{00000000-0005-0000-0000-000005020000}"/>
    <cellStyle name="Currency 51" xfId="432" xr:uid="{00000000-0005-0000-0000-000006020000}"/>
    <cellStyle name="Currency 52" xfId="433" xr:uid="{00000000-0005-0000-0000-000007020000}"/>
    <cellStyle name="Currency 53" xfId="434" xr:uid="{00000000-0005-0000-0000-000008020000}"/>
    <cellStyle name="Currency 54" xfId="435" xr:uid="{00000000-0005-0000-0000-000009020000}"/>
    <cellStyle name="Currency 55" xfId="436" xr:uid="{00000000-0005-0000-0000-00000A020000}"/>
    <cellStyle name="Currency 56" xfId="437" xr:uid="{00000000-0005-0000-0000-00000B020000}"/>
    <cellStyle name="Currency 57" xfId="438" xr:uid="{00000000-0005-0000-0000-00000C020000}"/>
    <cellStyle name="Currency 58" xfId="439" xr:uid="{00000000-0005-0000-0000-00000D020000}"/>
    <cellStyle name="Currency 59" xfId="440" xr:uid="{00000000-0005-0000-0000-00000E020000}"/>
    <cellStyle name="Currency 6" xfId="441" xr:uid="{00000000-0005-0000-0000-00000F020000}"/>
    <cellStyle name="Currency 60" xfId="442" xr:uid="{00000000-0005-0000-0000-000010020000}"/>
    <cellStyle name="Currency 61" xfId="443" xr:uid="{00000000-0005-0000-0000-000011020000}"/>
    <cellStyle name="Currency 62" xfId="444" xr:uid="{00000000-0005-0000-0000-000012020000}"/>
    <cellStyle name="Currency 63" xfId="445" xr:uid="{00000000-0005-0000-0000-000013020000}"/>
    <cellStyle name="Currency 64" xfId="446" xr:uid="{00000000-0005-0000-0000-000014020000}"/>
    <cellStyle name="Currency 65" xfId="447" xr:uid="{00000000-0005-0000-0000-000015020000}"/>
    <cellStyle name="Currency 66" xfId="448" xr:uid="{00000000-0005-0000-0000-000016020000}"/>
    <cellStyle name="Currency 67" xfId="449" xr:uid="{00000000-0005-0000-0000-000017020000}"/>
    <cellStyle name="Currency 68" xfId="450" xr:uid="{00000000-0005-0000-0000-000018020000}"/>
    <cellStyle name="Currency 69" xfId="451" xr:uid="{00000000-0005-0000-0000-000019020000}"/>
    <cellStyle name="Currency 7" xfId="452" xr:uid="{00000000-0005-0000-0000-00001A020000}"/>
    <cellStyle name="Currency 70" xfId="453" xr:uid="{00000000-0005-0000-0000-00001B020000}"/>
    <cellStyle name="Currency 71" xfId="454" xr:uid="{00000000-0005-0000-0000-00001C020000}"/>
    <cellStyle name="Currency 72" xfId="455" xr:uid="{00000000-0005-0000-0000-00001D020000}"/>
    <cellStyle name="Currency 73" xfId="456" xr:uid="{00000000-0005-0000-0000-00001E020000}"/>
    <cellStyle name="Currency 74" xfId="457" xr:uid="{00000000-0005-0000-0000-00001F020000}"/>
    <cellStyle name="Currency 75" xfId="458" xr:uid="{00000000-0005-0000-0000-000020020000}"/>
    <cellStyle name="Currency 76" xfId="459" xr:uid="{00000000-0005-0000-0000-000021020000}"/>
    <cellStyle name="Currency 77" xfId="460" xr:uid="{00000000-0005-0000-0000-000022020000}"/>
    <cellStyle name="Currency 78" xfId="461" xr:uid="{00000000-0005-0000-0000-000023020000}"/>
    <cellStyle name="Currency 79" xfId="462" xr:uid="{00000000-0005-0000-0000-000024020000}"/>
    <cellStyle name="Currency 8" xfId="463" xr:uid="{00000000-0005-0000-0000-000025020000}"/>
    <cellStyle name="Currency 80" xfId="464" xr:uid="{00000000-0005-0000-0000-000026020000}"/>
    <cellStyle name="Currency 81" xfId="465" xr:uid="{00000000-0005-0000-0000-000027020000}"/>
    <cellStyle name="Currency 82" xfId="466" xr:uid="{00000000-0005-0000-0000-000028020000}"/>
    <cellStyle name="Currency 83" xfId="467" xr:uid="{00000000-0005-0000-0000-000029020000}"/>
    <cellStyle name="Currency 84" xfId="468" xr:uid="{00000000-0005-0000-0000-00002A020000}"/>
    <cellStyle name="Currency 85" xfId="469" xr:uid="{00000000-0005-0000-0000-00002B020000}"/>
    <cellStyle name="Currency 86" xfId="470" xr:uid="{00000000-0005-0000-0000-00002C020000}"/>
    <cellStyle name="Currency 87" xfId="471" xr:uid="{00000000-0005-0000-0000-00002D020000}"/>
    <cellStyle name="Currency 88" xfId="472" xr:uid="{00000000-0005-0000-0000-00002E020000}"/>
    <cellStyle name="Currency 89" xfId="473" xr:uid="{00000000-0005-0000-0000-00002F020000}"/>
    <cellStyle name="Currency 9" xfId="474" xr:uid="{00000000-0005-0000-0000-000030020000}"/>
    <cellStyle name="Currency 90" xfId="475" xr:uid="{00000000-0005-0000-0000-000031020000}"/>
    <cellStyle name="Currency 91" xfId="476" xr:uid="{00000000-0005-0000-0000-000032020000}"/>
    <cellStyle name="Currency 92" xfId="477" xr:uid="{00000000-0005-0000-0000-000033020000}"/>
    <cellStyle name="Currency 93" xfId="478" xr:uid="{00000000-0005-0000-0000-000034020000}"/>
    <cellStyle name="Currency 94" xfId="479" xr:uid="{00000000-0005-0000-0000-000035020000}"/>
    <cellStyle name="Currency 95" xfId="480" xr:uid="{00000000-0005-0000-0000-000036020000}"/>
    <cellStyle name="Currency 96" xfId="481" xr:uid="{00000000-0005-0000-0000-000037020000}"/>
    <cellStyle name="Currency 97" xfId="482" xr:uid="{00000000-0005-0000-0000-000038020000}"/>
    <cellStyle name="Currency 98" xfId="483" xr:uid="{00000000-0005-0000-0000-000039020000}"/>
    <cellStyle name="Currency 99" xfId="484" xr:uid="{00000000-0005-0000-0000-00003A020000}"/>
    <cellStyle name="Excel Built-in Normal" xfId="485" xr:uid="{00000000-0005-0000-0000-00003B020000}"/>
    <cellStyle name="Explanatory Text 2" xfId="486" xr:uid="{00000000-0005-0000-0000-00003C020000}"/>
    <cellStyle name="Good 2" xfId="487" xr:uid="{00000000-0005-0000-0000-00003D020000}"/>
    <cellStyle name="Good 2 2" xfId="624" xr:uid="{00000000-0005-0000-0000-00003E020000}"/>
    <cellStyle name="Heading 1 2" xfId="488" xr:uid="{00000000-0005-0000-0000-00003F020000}"/>
    <cellStyle name="Heading 2 2" xfId="489" xr:uid="{00000000-0005-0000-0000-000040020000}"/>
    <cellStyle name="Heading 2 2 2" xfId="625" xr:uid="{00000000-0005-0000-0000-000041020000}"/>
    <cellStyle name="Heading 3 2" xfId="490" xr:uid="{00000000-0005-0000-0000-000042020000}"/>
    <cellStyle name="Heading 4 2" xfId="491" xr:uid="{00000000-0005-0000-0000-000043020000}"/>
    <cellStyle name="Hyperlink" xfId="828" xr:uid="{00000000-0005-0000-0000-000044020000}"/>
    <cellStyle name="Hyperlink 2" xfId="492" xr:uid="{00000000-0005-0000-0000-000045020000}"/>
    <cellStyle name="Hyperlink 2 2" xfId="627" xr:uid="{00000000-0005-0000-0000-000046020000}"/>
    <cellStyle name="Hyperlink 2 3" xfId="830" xr:uid="{00000000-0005-0000-0000-000047020000}"/>
    <cellStyle name="Hyperlink 3" xfId="493" xr:uid="{00000000-0005-0000-0000-000048020000}"/>
    <cellStyle name="Hyperlink 4" xfId="494" xr:uid="{00000000-0005-0000-0000-000049020000}"/>
    <cellStyle name="Hyperlink 4 2" xfId="628" xr:uid="{00000000-0005-0000-0000-00004A020000}"/>
    <cellStyle name="Hyperlink 5" xfId="495" xr:uid="{00000000-0005-0000-0000-00004B020000}"/>
    <cellStyle name="Hyperlink 5 2" xfId="496" xr:uid="{00000000-0005-0000-0000-00004C020000}"/>
    <cellStyle name="Hyperlink 5 3" xfId="629" xr:uid="{00000000-0005-0000-0000-00004D020000}"/>
    <cellStyle name="Hyperlink 6" xfId="497" xr:uid="{00000000-0005-0000-0000-00004E020000}"/>
    <cellStyle name="Hyperlink 6 2" xfId="630" xr:uid="{00000000-0005-0000-0000-00004F020000}"/>
    <cellStyle name="Hyperlink 7" xfId="498" xr:uid="{00000000-0005-0000-0000-000050020000}"/>
    <cellStyle name="Hyperlink 7 2" xfId="631" xr:uid="{00000000-0005-0000-0000-000051020000}"/>
    <cellStyle name="Hyperlink 8" xfId="626" xr:uid="{00000000-0005-0000-0000-000052020000}"/>
    <cellStyle name="Input 2" xfId="499" xr:uid="{00000000-0005-0000-0000-000053020000}"/>
    <cellStyle name="Input 2 2" xfId="632" xr:uid="{00000000-0005-0000-0000-000054020000}"/>
    <cellStyle name="Linked Cell 2" xfId="500" xr:uid="{00000000-0005-0000-0000-000055020000}"/>
    <cellStyle name="Neutral 2" xfId="501" xr:uid="{00000000-0005-0000-0000-000056020000}"/>
    <cellStyle name="Neutral 2 2" xfId="633" xr:uid="{00000000-0005-0000-0000-000057020000}"/>
    <cellStyle name="Normal 10" xfId="502" xr:uid="{00000000-0005-0000-0000-000058020000}"/>
    <cellStyle name="Normal 100" xfId="503" xr:uid="{00000000-0005-0000-0000-000059020000}"/>
    <cellStyle name="Normal 118" xfId="504" xr:uid="{00000000-0005-0000-0000-00005A020000}"/>
    <cellStyle name="Normal 12" xfId="505" xr:uid="{00000000-0005-0000-0000-00005B020000}"/>
    <cellStyle name="Normal 13" xfId="506" xr:uid="{00000000-0005-0000-0000-00005C020000}"/>
    <cellStyle name="Normal 13 2" xfId="507" xr:uid="{00000000-0005-0000-0000-00005D020000}"/>
    <cellStyle name="Normal 13 2 2" xfId="508" xr:uid="{00000000-0005-0000-0000-00005E020000}"/>
    <cellStyle name="Normal 13 2 2 2" xfId="509" xr:uid="{00000000-0005-0000-0000-00005F020000}"/>
    <cellStyle name="Normal 13 2 2 2 2" xfId="510" xr:uid="{00000000-0005-0000-0000-000060020000}"/>
    <cellStyle name="Normal 13 2 2 2 2 2" xfId="638" xr:uid="{00000000-0005-0000-0000-000061020000}"/>
    <cellStyle name="Normal 13 2 2 2 2 2 2" xfId="775" xr:uid="{00000000-0005-0000-0000-000062020000}"/>
    <cellStyle name="Normal 13 2 2 2 2 3" xfId="728" xr:uid="{00000000-0005-0000-0000-000063020000}"/>
    <cellStyle name="Normal 13 2 2 2 3" xfId="511" xr:uid="{00000000-0005-0000-0000-000064020000}"/>
    <cellStyle name="Normal 13 2 2 2 3 2" xfId="639" xr:uid="{00000000-0005-0000-0000-000065020000}"/>
    <cellStyle name="Normal 13 2 2 2 3 2 2" xfId="776" xr:uid="{00000000-0005-0000-0000-000066020000}"/>
    <cellStyle name="Normal 13 2 2 2 3 3" xfId="729" xr:uid="{00000000-0005-0000-0000-000067020000}"/>
    <cellStyle name="Normal 13 2 2 2 4" xfId="637" xr:uid="{00000000-0005-0000-0000-000068020000}"/>
    <cellStyle name="Normal 13 2 2 2 4 2" xfId="774" xr:uid="{00000000-0005-0000-0000-000069020000}"/>
    <cellStyle name="Normal 13 2 2 2 5" xfId="727" xr:uid="{00000000-0005-0000-0000-00006A020000}"/>
    <cellStyle name="Normal 13 2 2 3" xfId="636" xr:uid="{00000000-0005-0000-0000-00006B020000}"/>
    <cellStyle name="Normal 13 2 2 3 2" xfId="773" xr:uid="{00000000-0005-0000-0000-00006C020000}"/>
    <cellStyle name="Normal 13 2 2 4" xfId="726" xr:uid="{00000000-0005-0000-0000-00006D020000}"/>
    <cellStyle name="Normal 13 2 3" xfId="512" xr:uid="{00000000-0005-0000-0000-00006E020000}"/>
    <cellStyle name="Normal 13 2 3 2" xfId="640" xr:uid="{00000000-0005-0000-0000-00006F020000}"/>
    <cellStyle name="Normal 13 2 3 2 2" xfId="777" xr:uid="{00000000-0005-0000-0000-000070020000}"/>
    <cellStyle name="Normal 13 2 3 3" xfId="730" xr:uid="{00000000-0005-0000-0000-000071020000}"/>
    <cellStyle name="Normal 13 2 4" xfId="635" xr:uid="{00000000-0005-0000-0000-000072020000}"/>
    <cellStyle name="Normal 13 2 4 2" xfId="772" xr:uid="{00000000-0005-0000-0000-000073020000}"/>
    <cellStyle name="Normal 13 2 5" xfId="725" xr:uid="{00000000-0005-0000-0000-000074020000}"/>
    <cellStyle name="Normal 13 3" xfId="513" xr:uid="{00000000-0005-0000-0000-000075020000}"/>
    <cellStyle name="Normal 13 3 2" xfId="514" xr:uid="{00000000-0005-0000-0000-000076020000}"/>
    <cellStyle name="Normal 13 3 2 2" xfId="642" xr:uid="{00000000-0005-0000-0000-000077020000}"/>
    <cellStyle name="Normal 13 3 2 2 2" xfId="779" xr:uid="{00000000-0005-0000-0000-000078020000}"/>
    <cellStyle name="Normal 13 3 2 3" xfId="732" xr:uid="{00000000-0005-0000-0000-000079020000}"/>
    <cellStyle name="Normal 13 3 3" xfId="641" xr:uid="{00000000-0005-0000-0000-00007A020000}"/>
    <cellStyle name="Normal 13 3 3 2" xfId="778" xr:uid="{00000000-0005-0000-0000-00007B020000}"/>
    <cellStyle name="Normal 13 3 4" xfId="731" xr:uid="{00000000-0005-0000-0000-00007C020000}"/>
    <cellStyle name="Normal 13 4" xfId="515" xr:uid="{00000000-0005-0000-0000-00007D020000}"/>
    <cellStyle name="Normal 13 4 2" xfId="643" xr:uid="{00000000-0005-0000-0000-00007E020000}"/>
    <cellStyle name="Normal 13 4 2 2" xfId="780" xr:uid="{00000000-0005-0000-0000-00007F020000}"/>
    <cellStyle name="Normal 13 4 3" xfId="733" xr:uid="{00000000-0005-0000-0000-000080020000}"/>
    <cellStyle name="Normal 13 5" xfId="634" xr:uid="{00000000-0005-0000-0000-000081020000}"/>
    <cellStyle name="Normal 13 5 2" xfId="771" xr:uid="{00000000-0005-0000-0000-000082020000}"/>
    <cellStyle name="Normal 13 6" xfId="516" xr:uid="{00000000-0005-0000-0000-000083020000}"/>
    <cellStyle name="Normal 13 6 2" xfId="644" xr:uid="{00000000-0005-0000-0000-000084020000}"/>
    <cellStyle name="Normal 13 6 2 2" xfId="781" xr:uid="{00000000-0005-0000-0000-000085020000}"/>
    <cellStyle name="Normal 13 6 3" xfId="734" xr:uid="{00000000-0005-0000-0000-000086020000}"/>
    <cellStyle name="Normal 13 7" xfId="724" xr:uid="{00000000-0005-0000-0000-000087020000}"/>
    <cellStyle name="Normal 13 8" xfId="827" xr:uid="{00000000-0005-0000-0000-000088020000}"/>
    <cellStyle name="Normal 13 9" xfId="826" xr:uid="{00000000-0005-0000-0000-000089020000}"/>
    <cellStyle name="Normal 15" xfId="517" xr:uid="{00000000-0005-0000-0000-00008A020000}"/>
    <cellStyle name="Normal 16" xfId="518" xr:uid="{00000000-0005-0000-0000-00008B020000}"/>
    <cellStyle name="Normal 17" xfId="519" xr:uid="{00000000-0005-0000-0000-00008C020000}"/>
    <cellStyle name="Normal 19" xfId="520" xr:uid="{00000000-0005-0000-0000-00008D020000}"/>
    <cellStyle name="Normal 2" xfId="521" xr:uid="{00000000-0005-0000-0000-00008E020000}"/>
    <cellStyle name="Normal 2 2" xfId="522" xr:uid="{00000000-0005-0000-0000-00008F020000}"/>
    <cellStyle name="Normal 2 2 2" xfId="523" xr:uid="{00000000-0005-0000-0000-000090020000}"/>
    <cellStyle name="Normal 2 2 2 2" xfId="645" xr:uid="{00000000-0005-0000-0000-000091020000}"/>
    <cellStyle name="Normal 2 2 2 2 2" xfId="782" xr:uid="{00000000-0005-0000-0000-000092020000}"/>
    <cellStyle name="Normal 2 2 2 3" xfId="735" xr:uid="{00000000-0005-0000-0000-000093020000}"/>
    <cellStyle name="Normal 2 2 3" xfId="524" xr:uid="{00000000-0005-0000-0000-000094020000}"/>
    <cellStyle name="Normal 2 2 3 2" xfId="646" xr:uid="{00000000-0005-0000-0000-000095020000}"/>
    <cellStyle name="Normal 2 2 3 2 2" xfId="783" xr:uid="{00000000-0005-0000-0000-000096020000}"/>
    <cellStyle name="Normal 2 2 3 3" xfId="736" xr:uid="{00000000-0005-0000-0000-000097020000}"/>
    <cellStyle name="Normal 2 3" xfId="525" xr:uid="{00000000-0005-0000-0000-000098020000}"/>
    <cellStyle name="Normal 2 3 2" xfId="526" xr:uid="{00000000-0005-0000-0000-000099020000}"/>
    <cellStyle name="Normal 2 3 2 2" xfId="647" xr:uid="{00000000-0005-0000-0000-00009A020000}"/>
    <cellStyle name="Normal 2 3 2 2 2" xfId="784" xr:uid="{00000000-0005-0000-0000-00009B020000}"/>
    <cellStyle name="Normal 2 3 2 3" xfId="737" xr:uid="{00000000-0005-0000-0000-00009C020000}"/>
    <cellStyle name="Normal 2 4" xfId="527" xr:uid="{00000000-0005-0000-0000-00009D020000}"/>
    <cellStyle name="Normal 2 4 2" xfId="528" xr:uid="{00000000-0005-0000-0000-00009E020000}"/>
    <cellStyle name="Normal 2 4 2 2" xfId="648" xr:uid="{00000000-0005-0000-0000-00009F020000}"/>
    <cellStyle name="Normal 2 4 2 2 2" xfId="785" xr:uid="{00000000-0005-0000-0000-0000A0020000}"/>
    <cellStyle name="Normal 2 4 2 3" xfId="738" xr:uid="{00000000-0005-0000-0000-0000A1020000}"/>
    <cellStyle name="Normal 2 5" xfId="529" xr:uid="{00000000-0005-0000-0000-0000A2020000}"/>
    <cellStyle name="Normal 2 6" xfId="829" xr:uid="{00000000-0005-0000-0000-0000A3020000}"/>
    <cellStyle name="Normal 23" xfId="530" xr:uid="{00000000-0005-0000-0000-0000A4020000}"/>
    <cellStyle name="Normal 3" xfId="531" xr:uid="{00000000-0005-0000-0000-0000A5020000}"/>
    <cellStyle name="Normal 3 2" xfId="532" xr:uid="{00000000-0005-0000-0000-0000A6020000}"/>
    <cellStyle name="Normal 3 2 11" xfId="533" xr:uid="{00000000-0005-0000-0000-0000A7020000}"/>
    <cellStyle name="Normal 3 2 2" xfId="649" xr:uid="{00000000-0005-0000-0000-0000A8020000}"/>
    <cellStyle name="Normal 3 2 2 2" xfId="786" xr:uid="{00000000-0005-0000-0000-0000A9020000}"/>
    <cellStyle name="Normal 3 2 3" xfId="739" xr:uid="{00000000-0005-0000-0000-0000AA020000}"/>
    <cellStyle name="Normal 3 3" xfId="534" xr:uid="{00000000-0005-0000-0000-0000AB020000}"/>
    <cellStyle name="Normal 3 4" xfId="535" xr:uid="{00000000-0005-0000-0000-0000AC020000}"/>
    <cellStyle name="Normal 3 4 2" xfId="650" xr:uid="{00000000-0005-0000-0000-0000AD020000}"/>
    <cellStyle name="Normal 3 4 2 2" xfId="787" xr:uid="{00000000-0005-0000-0000-0000AE020000}"/>
    <cellStyle name="Normal 3 4 3" xfId="740" xr:uid="{00000000-0005-0000-0000-0000AF020000}"/>
    <cellStyle name="Normal 3 8" xfId="536" xr:uid="{00000000-0005-0000-0000-0000B0020000}"/>
    <cellStyle name="Normal 3 8 2" xfId="537" xr:uid="{00000000-0005-0000-0000-0000B1020000}"/>
    <cellStyle name="Normal 3 8 2 2" xfId="538" xr:uid="{00000000-0005-0000-0000-0000B2020000}"/>
    <cellStyle name="Normal 3 8 2 2 2" xfId="653" xr:uid="{00000000-0005-0000-0000-0000B3020000}"/>
    <cellStyle name="Normal 3 8 2 2 2 2" xfId="790" xr:uid="{00000000-0005-0000-0000-0000B4020000}"/>
    <cellStyle name="Normal 3 8 2 2 3" xfId="743" xr:uid="{00000000-0005-0000-0000-0000B5020000}"/>
    <cellStyle name="Normal 3 8 2 3" xfId="652" xr:uid="{00000000-0005-0000-0000-0000B6020000}"/>
    <cellStyle name="Normal 3 8 2 3 2" xfId="789" xr:uid="{00000000-0005-0000-0000-0000B7020000}"/>
    <cellStyle name="Normal 3 8 2 4" xfId="742" xr:uid="{00000000-0005-0000-0000-0000B8020000}"/>
    <cellStyle name="Normal 3 8 3" xfId="539" xr:uid="{00000000-0005-0000-0000-0000B9020000}"/>
    <cellStyle name="Normal 3 8 3 2" xfId="654" xr:uid="{00000000-0005-0000-0000-0000BA020000}"/>
    <cellStyle name="Normal 3 8 3 2 2" xfId="791" xr:uid="{00000000-0005-0000-0000-0000BB020000}"/>
    <cellStyle name="Normal 3 8 3 3" xfId="744" xr:uid="{00000000-0005-0000-0000-0000BC020000}"/>
    <cellStyle name="Normal 3 8 4" xfId="651" xr:uid="{00000000-0005-0000-0000-0000BD020000}"/>
    <cellStyle name="Normal 3 8 4 2" xfId="788" xr:uid="{00000000-0005-0000-0000-0000BE020000}"/>
    <cellStyle name="Normal 3 8 5" xfId="741" xr:uid="{00000000-0005-0000-0000-0000BF020000}"/>
    <cellStyle name="Normal 4" xfId="540" xr:uid="{00000000-0005-0000-0000-0000C0020000}"/>
    <cellStyle name="Normal 4 2" xfId="541" xr:uid="{00000000-0005-0000-0000-0000C1020000}"/>
    <cellStyle name="Normal 4 2 2" xfId="655" xr:uid="{00000000-0005-0000-0000-0000C2020000}"/>
    <cellStyle name="Normal 4 2 2 2" xfId="792" xr:uid="{00000000-0005-0000-0000-0000C3020000}"/>
    <cellStyle name="Normal 4 2 3" xfId="745" xr:uid="{00000000-0005-0000-0000-0000C4020000}"/>
    <cellStyle name="Normal 4 3" xfId="542" xr:uid="{00000000-0005-0000-0000-0000C5020000}"/>
    <cellStyle name="Normal 4 4" xfId="543" xr:uid="{00000000-0005-0000-0000-0000C6020000}"/>
    <cellStyle name="Normal 4 4 2" xfId="656" xr:uid="{00000000-0005-0000-0000-0000C7020000}"/>
    <cellStyle name="Normal 4 4 2 2" xfId="793" xr:uid="{00000000-0005-0000-0000-0000C8020000}"/>
    <cellStyle name="Normal 4 4 3" xfId="746" xr:uid="{00000000-0005-0000-0000-0000C9020000}"/>
    <cellStyle name="Normal 416" xfId="544" xr:uid="{00000000-0005-0000-0000-0000CA020000}"/>
    <cellStyle name="Normal 417" xfId="545" xr:uid="{00000000-0005-0000-0000-0000CB020000}"/>
    <cellStyle name="Normal 428" xfId="546" xr:uid="{00000000-0005-0000-0000-0000CC020000}"/>
    <cellStyle name="Normal 429" xfId="547" xr:uid="{00000000-0005-0000-0000-0000CD020000}"/>
    <cellStyle name="Normal 486" xfId="548" xr:uid="{00000000-0005-0000-0000-0000CE020000}"/>
    <cellStyle name="Normal 487" xfId="549" xr:uid="{00000000-0005-0000-0000-0000CF020000}"/>
    <cellStyle name="Normal 489" xfId="550" xr:uid="{00000000-0005-0000-0000-0000D0020000}"/>
    <cellStyle name="Normal 490" xfId="551" xr:uid="{00000000-0005-0000-0000-0000D1020000}"/>
    <cellStyle name="Normal 5" xfId="552" xr:uid="{00000000-0005-0000-0000-0000D2020000}"/>
    <cellStyle name="Normal 5 2" xfId="553" xr:uid="{00000000-0005-0000-0000-0000D3020000}"/>
    <cellStyle name="Normal 5 3" xfId="554" xr:uid="{00000000-0005-0000-0000-0000D4020000}"/>
    <cellStyle name="Normal 5 3 2" xfId="657" xr:uid="{00000000-0005-0000-0000-0000D5020000}"/>
    <cellStyle name="Normal 5 3 2 2" xfId="794" xr:uid="{00000000-0005-0000-0000-0000D6020000}"/>
    <cellStyle name="Normal 5 3 3" xfId="747" xr:uid="{00000000-0005-0000-0000-0000D7020000}"/>
    <cellStyle name="Normal 506" xfId="555" xr:uid="{00000000-0005-0000-0000-0000D8020000}"/>
    <cellStyle name="Normal 516" xfId="556" xr:uid="{00000000-0005-0000-0000-0000D9020000}"/>
    <cellStyle name="Normal 517" xfId="557" xr:uid="{00000000-0005-0000-0000-0000DA020000}"/>
    <cellStyle name="Normal 53" xfId="558" xr:uid="{00000000-0005-0000-0000-0000DB020000}"/>
    <cellStyle name="Normal 54" xfId="559" xr:uid="{00000000-0005-0000-0000-0000DC020000}"/>
    <cellStyle name="Normal 542" xfId="560" xr:uid="{00000000-0005-0000-0000-0000DD020000}"/>
    <cellStyle name="Normal 543" xfId="561" xr:uid="{00000000-0005-0000-0000-0000DE020000}"/>
    <cellStyle name="Normal 544" xfId="562" xr:uid="{00000000-0005-0000-0000-0000DF020000}"/>
    <cellStyle name="Normal 547" xfId="563" xr:uid="{00000000-0005-0000-0000-0000E0020000}"/>
    <cellStyle name="Normal 548" xfId="564" xr:uid="{00000000-0005-0000-0000-0000E1020000}"/>
    <cellStyle name="Normal 550" xfId="565" xr:uid="{00000000-0005-0000-0000-0000E2020000}"/>
    <cellStyle name="Normal 571" xfId="566" xr:uid="{00000000-0005-0000-0000-0000E3020000}"/>
    <cellStyle name="Normal 572" xfId="567" xr:uid="{00000000-0005-0000-0000-0000E4020000}"/>
    <cellStyle name="Normal 6" xfId="568" xr:uid="{00000000-0005-0000-0000-0000E5020000}"/>
    <cellStyle name="Normal 6 2" xfId="569" xr:uid="{00000000-0005-0000-0000-0000E6020000}"/>
    <cellStyle name="Normal 6 2 2" xfId="659" xr:uid="{00000000-0005-0000-0000-0000E7020000}"/>
    <cellStyle name="Normal 6 2 2 2" xfId="796" xr:uid="{00000000-0005-0000-0000-0000E8020000}"/>
    <cellStyle name="Normal 6 2 3" xfId="749" xr:uid="{00000000-0005-0000-0000-0000E9020000}"/>
    <cellStyle name="Normal 6 3" xfId="570" xr:uid="{00000000-0005-0000-0000-0000EA020000}"/>
    <cellStyle name="Normal 6 4" xfId="658" xr:uid="{00000000-0005-0000-0000-0000EB020000}"/>
    <cellStyle name="Normal 6 4 2" xfId="795" xr:uid="{00000000-0005-0000-0000-0000EC020000}"/>
    <cellStyle name="Normal 6 5" xfId="748" xr:uid="{00000000-0005-0000-0000-0000ED020000}"/>
    <cellStyle name="Normal 7" xfId="571" xr:uid="{00000000-0005-0000-0000-0000EE020000}"/>
    <cellStyle name="Normal 7 2" xfId="572" xr:uid="{00000000-0005-0000-0000-0000EF020000}"/>
    <cellStyle name="Normal 8" xfId="573" xr:uid="{00000000-0005-0000-0000-0000F0020000}"/>
    <cellStyle name="Normal 9" xfId="710" xr:uid="{00000000-0005-0000-0000-0000F1020000}"/>
    <cellStyle name="Normal 9 2" xfId="824" xr:uid="{00000000-0005-0000-0000-0000F2020000}"/>
    <cellStyle name="Normal_Sheet1" xfId="574" xr:uid="{00000000-0005-0000-0000-0000F3020000}"/>
    <cellStyle name="Note 2" xfId="575" xr:uid="{00000000-0005-0000-0000-0000F4020000}"/>
    <cellStyle name="Note 2 2" xfId="660" xr:uid="{00000000-0005-0000-0000-0000F5020000}"/>
    <cellStyle name="Note 2 2 2" xfId="797" xr:uid="{00000000-0005-0000-0000-0000F6020000}"/>
    <cellStyle name="Note 2 3" xfId="750" xr:uid="{00000000-0005-0000-0000-0000F7020000}"/>
    <cellStyle name="Note 3" xfId="711" xr:uid="{00000000-0005-0000-0000-0000F8020000}"/>
    <cellStyle name="Note 3 2" xfId="825" xr:uid="{00000000-0005-0000-0000-0000F9020000}"/>
    <cellStyle name="Output 2" xfId="576" xr:uid="{00000000-0005-0000-0000-0000FA020000}"/>
    <cellStyle name="Output 2 2" xfId="661" xr:uid="{00000000-0005-0000-0000-0000FB020000}"/>
    <cellStyle name="Percent" xfId="1" xr:uid="{00000000-0005-0000-0000-0000FC020000}"/>
    <cellStyle name="Percent 2" xfId="577" xr:uid="{00000000-0005-0000-0000-0000FD020000}"/>
    <cellStyle name="Standard 3" xfId="578" xr:uid="{00000000-0005-0000-0000-0000FE020000}"/>
    <cellStyle name="Standard 4" xfId="579" xr:uid="{00000000-0005-0000-0000-0000FF020000}"/>
    <cellStyle name="Standard 4 2" xfId="580" xr:uid="{00000000-0005-0000-0000-000000030000}"/>
    <cellStyle name="Standard 4 2 2" xfId="581" xr:uid="{00000000-0005-0000-0000-000001030000}"/>
    <cellStyle name="Standard 4 2 2 2" xfId="582" xr:uid="{00000000-0005-0000-0000-000002030000}"/>
    <cellStyle name="Standard 4 2 2 2 2" xfId="665" xr:uid="{00000000-0005-0000-0000-000003030000}"/>
    <cellStyle name="Standard 4 2 2 2 2 2" xfId="801" xr:uid="{00000000-0005-0000-0000-000004030000}"/>
    <cellStyle name="Standard 4 2 2 2 3" xfId="754" xr:uid="{00000000-0005-0000-0000-000005030000}"/>
    <cellStyle name="Standard 4 2 2 3" xfId="664" xr:uid="{00000000-0005-0000-0000-000006030000}"/>
    <cellStyle name="Standard 4 2 2 3 2" xfId="800" xr:uid="{00000000-0005-0000-0000-000007030000}"/>
    <cellStyle name="Standard 4 2 2 4" xfId="753" xr:uid="{00000000-0005-0000-0000-000008030000}"/>
    <cellStyle name="Standard 4 2 3" xfId="583" xr:uid="{00000000-0005-0000-0000-000009030000}"/>
    <cellStyle name="Standard 4 2 3 2" xfId="666" xr:uid="{00000000-0005-0000-0000-00000A030000}"/>
    <cellStyle name="Standard 4 2 3 2 2" xfId="802" xr:uid="{00000000-0005-0000-0000-00000B030000}"/>
    <cellStyle name="Standard 4 2 3 3" xfId="755" xr:uid="{00000000-0005-0000-0000-00000C030000}"/>
    <cellStyle name="Standard 4 2 4" xfId="663" xr:uid="{00000000-0005-0000-0000-00000D030000}"/>
    <cellStyle name="Standard 4 2 4 2" xfId="799" xr:uid="{00000000-0005-0000-0000-00000E030000}"/>
    <cellStyle name="Standard 4 2 5" xfId="752" xr:uid="{00000000-0005-0000-0000-00000F030000}"/>
    <cellStyle name="Standard 4 3" xfId="584" xr:uid="{00000000-0005-0000-0000-000010030000}"/>
    <cellStyle name="Standard 4 3 2" xfId="585" xr:uid="{00000000-0005-0000-0000-000011030000}"/>
    <cellStyle name="Standard 4 3 2 2" xfId="668" xr:uid="{00000000-0005-0000-0000-000012030000}"/>
    <cellStyle name="Standard 4 3 2 2 2" xfId="804" xr:uid="{00000000-0005-0000-0000-000013030000}"/>
    <cellStyle name="Standard 4 3 2 3" xfId="757" xr:uid="{00000000-0005-0000-0000-000014030000}"/>
    <cellStyle name="Standard 4 3 3" xfId="667" xr:uid="{00000000-0005-0000-0000-000015030000}"/>
    <cellStyle name="Standard 4 3 3 2" xfId="803" xr:uid="{00000000-0005-0000-0000-000016030000}"/>
    <cellStyle name="Standard 4 3 4" xfId="756" xr:uid="{00000000-0005-0000-0000-000017030000}"/>
    <cellStyle name="Standard 4 4" xfId="586" xr:uid="{00000000-0005-0000-0000-000018030000}"/>
    <cellStyle name="Standard 4 4 2" xfId="669" xr:uid="{00000000-0005-0000-0000-000019030000}"/>
    <cellStyle name="Standard 4 4 2 2" xfId="805" xr:uid="{00000000-0005-0000-0000-00001A030000}"/>
    <cellStyle name="Standard 4 4 3" xfId="758" xr:uid="{00000000-0005-0000-0000-00001B030000}"/>
    <cellStyle name="Standard 4 5" xfId="662" xr:uid="{00000000-0005-0000-0000-00001C030000}"/>
    <cellStyle name="Standard 4 5 2" xfId="798" xr:uid="{00000000-0005-0000-0000-00001D030000}"/>
    <cellStyle name="Standard 4 6" xfId="751" xr:uid="{00000000-0005-0000-0000-00001E030000}"/>
    <cellStyle name="Standard 6" xfId="587" xr:uid="{00000000-0005-0000-0000-00001F030000}"/>
    <cellStyle name="Title 2" xfId="588" xr:uid="{00000000-0005-0000-0000-000020030000}"/>
    <cellStyle name="Total 2" xfId="589" xr:uid="{00000000-0005-0000-0000-000021030000}"/>
    <cellStyle name="Warning Text 2" xfId="590" xr:uid="{00000000-0005-0000-0000-000022030000}"/>
    <cellStyle name="一般" xfId="0" builtinId="0"/>
    <cellStyle name="一般 7" xfId="592" xr:uid="{00000000-0005-0000-0000-000024030000}"/>
    <cellStyle name="中等" xfId="677" builtinId="28" customBuiltin="1"/>
    <cellStyle name="合計" xfId="685" builtinId="25" customBuiltin="1"/>
    <cellStyle name="好" xfId="675" builtinId="26" customBuiltin="1"/>
    <cellStyle name="計算方式" xfId="680" builtinId="22" customBuiltin="1"/>
    <cellStyle name="連結的儲存格" xfId="681" builtinId="24" customBuiltin="1"/>
    <cellStyle name="超連結" xfId="831" builtinId="8"/>
    <cellStyle name="說明文字" xfId="684" builtinId="53" customBuiltin="1"/>
    <cellStyle name="輔色1" xfId="686" builtinId="29" customBuiltin="1"/>
    <cellStyle name="輔色2" xfId="690" builtinId="33" customBuiltin="1"/>
    <cellStyle name="輔色3" xfId="694" builtinId="37" customBuiltin="1"/>
    <cellStyle name="輔色4" xfId="698" builtinId="41" customBuiltin="1"/>
    <cellStyle name="輔色5" xfId="702" builtinId="45" customBuiltin="1"/>
    <cellStyle name="輔色6" xfId="706" builtinId="49" customBuiltin="1"/>
    <cellStyle name="標準 2" xfId="593" xr:uid="{00000000-0005-0000-0000-000032030000}"/>
    <cellStyle name="標準 2 2" xfId="594" xr:uid="{00000000-0005-0000-0000-000033030000}"/>
    <cellStyle name="標準 2 3" xfId="595" xr:uid="{00000000-0005-0000-0000-000034030000}"/>
    <cellStyle name="標題" xfId="670" builtinId="15" customBuiltin="1"/>
    <cellStyle name="標題 1" xfId="671" builtinId="16" customBuiltin="1"/>
    <cellStyle name="標題 2" xfId="672" builtinId="17" customBuiltin="1"/>
    <cellStyle name="標題 3" xfId="673" builtinId="18" customBuiltin="1"/>
    <cellStyle name="標題 4" xfId="674" builtinId="19" customBuiltin="1"/>
    <cellStyle name="輸入" xfId="678" builtinId="20" customBuiltin="1"/>
    <cellStyle name="輸出" xfId="679" builtinId="21" customBuiltin="1"/>
    <cellStyle name="檢查儲存格" xfId="682" builtinId="23" customBuiltin="1"/>
    <cellStyle name="壞" xfId="676" builtinId="27" customBuiltin="1"/>
    <cellStyle name="警告文字" xfId="683" builtinId="11" customBuiltin="1"/>
    <cellStyle name="표준 2" xfId="591" xr:uid="{00000000-0005-0000-0000-00003F03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jenny@ceramate.com.tw" TargetMode="External"/><Relationship Id="rId1" Type="http://schemas.openxmlformats.org/officeDocument/2006/relationships/hyperlink" Target="mailto:ethan@ceramate.com.tw"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 网站：(http://www.responsiblemineralsinitiative.org/)</v>
      </c>
      <c r="B1" s="179"/>
    </row>
    <row r="2" spans="1:2" ht="15">
      <c r="A2" s="94" t="str">
        <f ca="1">OFFSET(L!$C$1,MATCH("Instructions"&amp;ADDRESS(ROW(),COLUMN(),4),L!$A:$A,0)-1,SL,,)</f>
        <v>介绍</v>
      </c>
      <c r="B2" s="179"/>
    </row>
    <row r="3" spans="1:2" ht="168.75" customHeight="1">
      <c r="A3" s="93" t="str">
        <f ca="1">OFFSET(L!$C$1,MATCH("Instructions"&amp;ADDRESS(ROW(),COLUMN(),4),L!$A:$A,0)-1,SL,,)</f>
        <v>此扩展矿物报告模板 (EMRT) 是 Responsible Minerals Initiative®（负责任矿物计划® (RMI®)）创建的免费标准化报告‏‎模板。该模板促进了通过关于矿产原产国、所使用冶炼厂、精炼厂和加工厂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执行尽职调查。该模板还促进辨识新的冶炼厂和精炼厂以通过负责任矿物审验流程对这些厂家进行潜在的审核。
EMRT 旨在供下游企业披露与其供应链
（截至但不包括冶炼厂）相关的信息。如果贵公司是冶炼厂或精炼厂，我们建议您在“冶炼厂目录”选项卡中输入贵公司名称。
填好的表格中不应有单元格条目以“=”或
“#”开头。</v>
      </c>
      <c r="B3" s="179"/>
    </row>
    <row r="4" spans="1:2" ht="16.5" customHeight="1">
      <c r="A4" s="218"/>
      <c r="B4" s="179"/>
    </row>
    <row r="5" spans="1:2" ht="42" customHeight="1">
      <c r="A5" s="219" t="str">
        <f ca="1">OFFSET(L!$C$1,MATCH("Instructions"&amp;ADDRESS(ROW(),COLUMN(),4),L!$A:$A,0)-1,SL,,)</f>
        <v>公司资料填写说明（第7-26行）。只限英文作答</v>
      </c>
      <c r="B5" s="179"/>
    </row>
    <row r="6" spans="1:2" ht="35.25" customHeight="1">
      <c r="A6" s="94" t="str">
        <f ca="1">OFFSET(L!$C$1,MATCH("Instructions"&amp;ADDRESS(ROW(),COLUMN(),4),L!$A:$A,0)-1,SL,,)</f>
        <v>注：带星号（*）的栏目必须填写</v>
      </c>
      <c r="B6" s="179"/>
    </row>
    <row r="7" spans="1:2" ht="48" customHeight="1">
      <c r="A7" s="197" t="str">
        <f ca="1">OFFSET(L!$C$1,MATCH("Instructions"&amp;ADDRESS(ROW(),COLUMN(),4),L!$A:$A,0)-1,SL,,)</f>
        <v>1. 插入贵公司的法定名称。请不要使用缩写。
在此字段中，您可以选择添加其他商业名称、营业名称等。此栏必须填写。</v>
      </c>
      <c r="B7" s="179"/>
    </row>
    <row r="8" spans="1:2" ht="240">
      <c r="A8" s="197" t="str">
        <f ca="1">OFFSET(L!$C$1,MATCH("Instructions"&amp;ADDRESS(ROW(),COLUMN(),4),L!$A:$A,0)-1,SL,,)</f>
        <v>2. 选择贵公司的申报范围。范围的选项为：
A. 全公司
B. 产品（或产品清单）
C. 自定义 
如果选择范围为“全公司”，申报包括该公司的全部产品或由其母公司生产的全部产品物质。如果用户从公司层面报告指定矿产数据，则需要报告关于其生产的所有产品的数据。
如果选择范围为“产品（或产品清单）”，将显示产品清单的工作表选项卡。如果选择了此范围，则必须在“产品清单”工作表的 B 列中列出此申报范围涵盖的
产品的回复方产品序号。可以选择是否在“产品清单”工作表的 C 列中列出回复方产品名称。
如果选择范围为“自定义”，用户必须描述指定矿产披露适用的范围。该分类的范围应当由供应商在文本字段中定义，并且易于被客户或文档的接收人理解。举个例子，公司可以提供阐明信息的链接。
此栏必须填写。</v>
      </c>
      <c r="B8" s="179"/>
    </row>
    <row r="9" spans="1:2" ht="60">
      <c r="A9" s="197" t="str">
        <f ca="1">OFFSET(L!$C$1,MATCH("Instructions"&amp;ADDRESS(ROW(),COLUMN(),4),L!$A:$A,0)-1,SL,,)</f>
        <v>3. 决定贵公司的矿产申报范围。这些字段包含六种 EMRT 矿物。要从声明中删除某种矿物，用户可选择“Delete [Mineral]”。提出请求的公司必须说明哪些矿产属于申报范围。问题 1 和 2 会自动填充的矿产。
这是必填项。</v>
      </c>
      <c r="B9" s="179"/>
    </row>
    <row r="10" spans="1:2" ht="34.5" customHeight="1">
      <c r="A10" s="93" t="str">
        <f ca="1">OFFSET(L!$C$1,MATCH("Instructions"&amp;ADDRESS(ROW(),COLUMN(),4),L!$A:$A,0)-1,SL,,)</f>
        <v>4. 输入贵公司的唯一识别序号或编号
（DUNS号码，VAT号码，客户特定识别码等）</v>
      </c>
      <c r="B10" s="179"/>
    </row>
    <row r="11" spans="1:2" ht="20.25" customHeight="1">
      <c r="A11" s="93" t="str">
        <f ca="1">OFFSET(L!$C$1,MATCH("Instructions"&amp;ADDRESS(ROW(),COLUMN(),4),L!$A:$A,0)-1,SL,,)</f>
        <v>5. 输入唯一识别序号或编号的出处 （如“DUNS”，“VAT”，“客户”等）</v>
      </c>
      <c r="B11" s="179"/>
    </row>
    <row r="12" spans="1:2" ht="20.25" customHeight="1">
      <c r="A12" s="93" t="str">
        <f ca="1">OFFSET(L!$C$1,MATCH("Instructions"&amp;ADDRESS(ROW(),COLUMN(),4),L!$A:$A,0)-1,SL,,)</f>
        <v>6. 插入贵公司的完整地址（街道、城市、州、国家或地区、邮政编码）。此为必填字段。</v>
      </c>
      <c r="B12" s="179"/>
    </row>
    <row r="13" spans="1:2" ht="35.25" customHeight="1">
      <c r="A13" s="93" t="str">
        <f ca="1">OFFSET(L!$C$1,MATCH("Instructions"&amp;ADDRESS(ROW(),COLUMN(),4),L!$A:$A,0)-1,SL,,)</f>
        <v>7. 插入与申报信息内容相关的联系人姓名。
此栏必须填写。</v>
      </c>
      <c r="B13" s="179"/>
    </row>
    <row r="14" spans="1:2" ht="33" customHeight="1">
      <c r="A14" s="93" t="str">
        <f ca="1">OFFSET(L!$C$1,MATCH("Instructions"&amp;ADDRESS(ROW(),COLUMN(),4),L!$A:$A,0)-1,SL,,)</f>
        <v>8. 插入联系人的电子邮件地址。如果没有电子邮件地址，请说明“无”或“不适用”。如留空此字段，会导致此表格出错。此为必填字段。</v>
      </c>
      <c r="B14" s="179"/>
    </row>
    <row r="15" spans="1:2" ht="20.25" customHeight="1">
      <c r="A15" s="93" t="str">
        <f ca="1">OFFSET(L!$C$1,MATCH("Instructions"&amp;ADDRESS(ROW(),COLUMN(),4),L!$A:$A,0)-1,SL,,)</f>
        <v>9. 插入联系人的电话号码。此栏必须填写。</v>
      </c>
      <c r="B15" s="179"/>
    </row>
    <row r="16" spans="1:2" ht="49.5" customHeight="1">
      <c r="A16" s="93" t="str">
        <f ca="1">OFFSET(L!$C$1,MATCH("Instructions"&amp;ADDRESS(ROW(),COLUMN(),4),L!$A:$A,0)-1,SL,,)</f>
        <v>10. 插入负责申报信息内容的人的姓名。
授权人可能是另一人而非联系人。使用“相
同”字眼或类似认定以提供授权人的姓名是不正确的。此栏必须填写。</v>
      </c>
      <c r="B16" s="179"/>
    </row>
    <row r="17" spans="1:2" ht="32.25" customHeight="1">
      <c r="A17" s="93" t="str">
        <f ca="1">OFFSET(L!$C$1,MATCH("Instructions"&amp;ADDRESS(ROW(),COLUMN(),4),L!$A:$A,0)-1,SL,,)</f>
        <v>11. 输入授权人的职位。 此为选填字段。</v>
      </c>
      <c r="B17" s="179"/>
    </row>
    <row r="18" spans="1:2" ht="30">
      <c r="A18" s="93" t="str">
        <f ca="1">OFFSET(L!$C$1,MATCH("Instructions"&amp;ADDRESS(ROW(),COLUMN(),4),L!$A:$A,0)-1,SL,,)</f>
        <v>12. 插入授权人的电子邮件地址。
如果电子邮件地址不可用，说明“不可用”或“n/a”。空白字段可能导致表格填写错误。此栏必须填写。</v>
      </c>
      <c r="B18" s="179"/>
    </row>
    <row r="19" spans="1:2" ht="31.5" customHeight="1">
      <c r="A19" s="93" t="str">
        <f ca="1">OFFSET(L!$C$1,MATCH("Instructions"&amp;ADDRESS(ROW(),COLUMN(),4),L!$A:$A,0)-1,SL,,)</f>
        <v>13. 插入授权人的电话号码。此字段自由选择填写。</v>
      </c>
      <c r="B19" s="179"/>
    </row>
    <row r="20" spans="1:2" ht="35.65" customHeight="1">
      <c r="A20" s="93" t="str">
        <f ca="1">OFFSET(L!$C$1,MATCH("Instructions"&amp;ADDRESS(ROW(),COLUMN(),4),L!$A:$A,0)-1,SL,,)</f>
        <v>14. 请使用以下格式输入表格填写完毕的
日期：年—月—日。此栏必须填写。</v>
      </c>
      <c r="B20" s="179"/>
    </row>
    <row r="21" spans="1:2" ht="40.5" customHeight="1">
      <c r="A21" s="93" t="str">
        <f ca="1">OFFSET(L!$C$1,MATCH("Instructions"&amp;ADDRESS(ROW(),COLUMN(),4),L!$A:$A,0)-1,SL,,)</f>
        <v>15. 申报人应按“公司名-年月日.xlsx”
格式来命名并存档本报告。（日期格式为年-月-日）</v>
      </c>
      <c r="B21" s="179"/>
    </row>
    <row r="22" spans="1:2" ht="17.649999999999999" customHeight="1">
      <c r="A22" s="218"/>
      <c r="B22" s="179"/>
    </row>
    <row r="23" spans="1:2" ht="42.75" customHeight="1">
      <c r="A23" s="94" t="str">
        <f ca="1">OFFSET(L!$C$1,MATCH("Instructions"&amp;ADDRESS(ROW(),COLUMN(),4),L!$A:$A,0)-1,SL,,)</f>
        <v>六个申报范围问题的答复说明（第 28 - 107 行）。
仅以英文提供答复</v>
      </c>
      <c r="B23" s="179"/>
    </row>
    <row r="24" spans="1:2" ht="57.75" customHeight="1">
      <c r="A24" s="94" t="str">
        <f ca="1">OFFSET(L!$C$1,MATCH("Instructions"&amp;ADDRESS(ROW(),COLUMN(),4),L!$A:$A,0)-1,SL,,)</f>
        <v>这七个问题明确了指定矿产的用途、原产地和采购识别信息。这些问题旨在收集关于公司产品中指定矿产的使用情况和报告完整性的信息。对于这些问题的答复应当陈述公司信息部分中选择的“申报范围”。</v>
      </c>
      <c r="B24" s="179"/>
    </row>
    <row r="25" spans="1:2" ht="30.75" customHeight="1">
      <c r="A25" s="94" t="str">
        <f ca="1">OFFSET(L!$C$1,MATCH("Instructions"&amp;ADDRESS(ROW(),COLUMN(),4),L!$A:$A,0)-1,SL,,)</f>
        <v>按要求在备注部分提供备注来进一步说明您的答复。</v>
      </c>
      <c r="B25" s="179"/>
    </row>
    <row r="26" spans="1:2" ht="46.5" customHeight="1">
      <c r="A26" s="94" t="str">
        <f ca="1">OFFSET(L!$C$1,MATCH("Instructions"&amp;ADDRESS(ROW(),COLUMN(),4),L!$A:$A,0)-1,SL,,)</f>
        <v>使用下拉菜单选项提供答案。如果指定矿产的问题 1 答复是肯定的，则应完成指定矿产的所有问题，而且应完成关于公司的总体审核鉴定计划的后续审核鉴定问题（A 至 G）。</v>
      </c>
      <c r="B26" s="179"/>
    </row>
    <row r="27" spans="1:2" ht="90">
      <c r="A27" s="93" t="str">
        <f ca="1">OFFSET(L!$C$1,MATCH("Instructions"&amp;ADDRESS(ROW(),COLUMN(),4),L!$A:$A,0)-1,SL,,)</f>
        <v>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v>
      </c>
      <c r="B27" s="179"/>
    </row>
    <row r="28" spans="1:2" ht="36" customHeight="1">
      <c r="A28" s="93" t="str">
        <f ca="1">OFFSET(L!$C$1,MATCH("Instructions"&amp;ADDRESS(ROW(),COLUMN(),4),L!$A:$A,0)-1,SL,,)</f>
        <v>部分公司可能要求给出“否”答复的证据，这些证据应当输入备注字段。</v>
      </c>
      <c r="B28" s="179"/>
    </row>
    <row r="29" spans="1:2" ht="105">
      <c r="A29" s="93" t="str">
        <f ca="1">OFFSET(L!$C$1,MATCH("Instructions"&amp;ADDRESS(ROW(),COLUMN(),4),L!$A:$A,0)-1,SL,,)</f>
        <v>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v>
      </c>
      <c r="B29" s="179"/>
    </row>
    <row r="30" spans="1:2" ht="75">
      <c r="A30" s="93" t="str">
        <f ca="1">OFFSET(L!$C$1,MATCH("Instructions"&amp;ADDRESS(ROW(),COLUMN(),4),L!$A:$A,0)-1,SL,,)</f>
        <v>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v>
      </c>
      <c r="B30" s="179"/>
    </row>
    <row r="31" spans="1:2" ht="90">
      <c r="A31" s="93" t="str">
        <f ca="1">OFFSET(L!$C$1,MATCH("Instructions"&amp;ADDRESS(ROW(),COLUMN(),4),L!$A:$A,0)-1,SL,,)</f>
        <v>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v>
      </c>
      <c r="B31" s="179"/>
    </row>
    <row r="32" spans="1:2" ht="165">
      <c r="A32" s="93" t="str">
        <f ca="1">OFFSET(L!$C$1,MATCH("Instructions"&amp;ADDRESS(ROW(),COLUMN(),4),L!$A:$A,0)-1,SL,,)</f>
        <v>5. 此问题是要确定公司是否已经从被合理认为提供本申报范围中产品含有的指定矿产所有直接供应商处得到相关披露。本问题的允许答复有：
­ 100%
- 超过 90%
- 超过 75%
- 超过 50%
- 50% 或以下
- 无
- 未调查
如果对问题 1 和 2 的答复为“是”，则必须为指定矿产回答此问题。</v>
      </c>
      <c r="B32" s="179"/>
    </row>
    <row r="33" spans="1:2" ht="30">
      <c r="A33" s="93" t="str">
        <f ca="1">OFFSET(L!$C$1,MATCH("Instructions"&amp;ADDRESS(ROW(),COLUMN(),4),L!$A:$A,0)-1,SL,,)</f>
        <v>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v>
      </c>
      <c r="B33" s="179"/>
    </row>
    <row r="34" spans="1:2" ht="30">
      <c r="A34" s="93" t="str">
        <f ca="1">OFFSET(L!$C$1,MATCH("Instructions"&amp;ADDRESS(ROW(),COLUMN(),4),L!$A:$A,0)-1,SL,,)</f>
        <v>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v>
      </c>
      <c r="B34" s="179"/>
    </row>
    <row r="35" spans="1:2" ht="15">
      <c r="A35" s="228"/>
      <c r="B35" s="179"/>
    </row>
    <row r="36" spans="1:2" ht="68.650000000000006" customHeight="1">
      <c r="A36" s="219" t="str">
        <f ca="1">OFFSET(L!$C$1,MATCH("Instructions"&amp;ADDRESS(ROW(),COLUMN(),4),L!$A:$A,0)-1,SL,,)</f>
        <v>问题 A – G 回答说明（113 - 137 行）。如果为指定矿产回答问题 1 和 2 的答复为“是”，则必须回答问题 A 到 G。
仅以英文提供答复。</v>
      </c>
      <c r="B36" s="179"/>
    </row>
    <row r="37" spans="1:2" ht="90">
      <c r="A37" s="219" t="str">
        <f ca="1">OFFSET(L!$C$1,MATCH("Instructions"&amp;ADDRESS(ROW(),COLUMN(),4),L!$A:$A,0)-1,SL,,)</f>
        <v>《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v>
      </c>
      <c r="B37" s="179"/>
    </row>
    <row r="38" spans="1:2" ht="15">
      <c r="A38" s="93" t="str">
        <f ca="1">OFFSET(L!$C$1,MATCH("Instructions"&amp;ADDRESS(ROW(),COLUMN(),4),L!$A:$A,0)-1,SL,,)</f>
        <v>A. 此申报是为披露公司是否具有可公开查阅的负责任矿物采购政策。以“是”或“否”来答复此问题。</v>
      </c>
      <c r="B38" s="179"/>
    </row>
    <row r="39" spans="1:2" ht="30">
      <c r="A39" s="93" t="str">
        <f ca="1">OFFSET(L!$C$1,MATCH("Instructions"&amp;ADDRESS(ROW(),COLUMN(),4),L!$A:$A,0)-1,SL,,)</f>
        <v>B. 此申报是为披露公司的负责任矿物采购政策是否可在公司网站上获取。以“是”或“否”来答复此问题。如果答案为“是”，请在备注字段中填写 URL。此字段必须填写。</v>
      </c>
      <c r="B39" s="179"/>
    </row>
    <row r="40" spans="1:2" ht="30">
      <c r="A40" s="93" t="str">
        <f ca="1">OFFSET(L!$C$1,MATCH("Instructions"&amp;ADDRESS(ROW(),COLUMN(),4),L!$A:$A,0)-1,SL,,)</f>
        <v>C. 此申报是要确定公司是否要求其直接供应商从经独立验证的冶炼厂和加工厂处采购指定矿产。此问题时的答案应该是“是”、“是，当多个加工厂已被验证”或“否”。 应在问题备注字段记录备注。此字段必须填写。</v>
      </c>
      <c r="B40" s="179"/>
    </row>
    <row r="41" spans="1:2" ht="60">
      <c r="A41" s="93" t="str">
        <f ca="1">OFFSET(L!$C$1,MATCH("Instructions"&amp;ADDRESS(ROW(),COLUMN(),4),L!$A:$A,0)-1,SL,,)</f>
        <v>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v>
      </c>
      <c r="B41" s="179"/>
    </row>
    <row r="42" spans="1:2" ht="120">
      <c r="A42" s="93" t="str">
        <f ca="1">OFFSET(L!$C$1,MATCH("Instructions"&amp;ADDRESS(ROW(),COLUMN(),4),L!$A:$A,0)-1,SL,,)</f>
        <v>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v>
      </c>
      <c r="B42" s="179"/>
    </row>
    <row r="43" spans="1:2" ht="135">
      <c r="A43" s="93" t="str">
        <f ca="1">OFFSET(L!$C$1,MATCH("Instructions"&amp;ADDRESS(ROW(),COLUMN(),4),L!$A:$A,0)-1,SL,,)</f>
        <v>F. 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v>
      </c>
      <c r="B43" s="179"/>
    </row>
    <row r="44" spans="1:2" ht="30">
      <c r="A44" s="93" t="str">
        <f ca="1">OFFSET(L!$C$1,MATCH("Instructions"&amp;ADDRESS(ROW(),COLUMN(),4),L!$A:$A,0)-1,SL,,)</f>
        <v>G. 此问题是要披露公司的审核流程是否
包括纠正措施管理。以“是”或“否”来答复此问题。须在问题备注字段记录备注。此栏必须填写。</v>
      </c>
      <c r="B44" s="179"/>
    </row>
    <row r="45" spans="1:2" ht="16.149999999999999" customHeight="1">
      <c r="A45" s="218"/>
      <c r="B45" s="179"/>
    </row>
    <row r="46" spans="1:2" ht="45">
      <c r="A46" s="94" t="str">
        <f ca="1">OFFSET(L!$C$1,MATCH("Instructions"&amp;ADDRESS(ROW(),COLUMN(),4),L!$A:$A,0)-1,SL,,)</f>
        <v>冶炼厂名单工作表的填写说明。只限英文作答
注：带星号（*）列表示此区域必须填写。</v>
      </c>
      <c r="B46" s="179"/>
    </row>
    <row r="47" spans="1:2" ht="63.75" customHeight="1">
      <c r="A47" s="94" t="str">
        <f ca="1">OFFSET(L!$C$1,MATCH("Instructions"&amp;ADDRESS(ROW(),COLUMN(),4),L!$A:$A,0)-1,SL,,)</f>
        <v>此模版可以使用冶炼厂查询清单来填写冶炼厂、精炼厂、加工厂。必须从左到右填写 B 列和 C 列，才能利用冶炼厂查询清单功能。
对于金属/冶炼厂/国家组合应使用分割线。</v>
      </c>
      <c r="B47" s="179"/>
    </row>
    <row r="48" spans="1:2" ht="52.15" customHeight="1">
      <c r="A48" s="93" t="str">
        <f ca="1">OFFSET(L!$C$1,MATCH("Instructions"&amp;ADDRESS(ROW(),COLUMN(),4),L!$A:$A,0)-1,SL,,)</f>
        <v>1. 冶炼厂识别输入列－如果您知道冶炼厂
识别号码，则在 A 列输入号码（B、C、D、
E、F、G、I 和 J 列将自动填入）。A 列不会自动填入。</v>
      </c>
      <c r="B48" s="179"/>
    </row>
    <row r="49" spans="1:2" ht="43.5" customHeight="1">
      <c r="A49" s="93" t="str">
        <f ca="1">OFFSET(L!$C$1,MATCH("Instructions"&amp;ADDRESS(ROW(),COLUMN(),4),L!$A:$A,0)-1,SL,,)</f>
        <v>2. 金属（*）- 在下拉菜单中选择
正在录入信息的冶炼厂所提炼的金属。仅当问题 1 和问题 2 中关于指定矿产的回答为“是”时，才会出现金属。此栏必须填写。</v>
      </c>
      <c r="B49" s="179"/>
    </row>
    <row r="50" spans="1:2" ht="90">
      <c r="A50" s="93" t="str">
        <f ca="1">OFFSET(L!$C$1,MATCH("Instructions"&amp;ADDRESS(ROW(),COLUMN(),4),L!$A:$A,0)-1,SL,,)</f>
        <v xml:space="preserve">3. 冶炼厂查找 (*) - 从下拉菜单中
选择。目录列出了所有直到发布此申报模板时已知的冶炼厂。如果冶炼厂不在目录中时请选择‘冶炼厂没列出’。出现这种情况时请将该冶炼厂的名称输入 D 列。如果您不知道冶炼厂
的名称或地点，请选择‘冶炼厂尚未被识
别’。对于这个选项，D 和 E 列将会
自动填入‘未知’.  </v>
      </c>
      <c r="B50" s="179"/>
    </row>
    <row r="51" spans="1:2" ht="45">
      <c r="A51" s="93" t="str">
        <f ca="1">OFFSET(L!$C$1,MATCH("Instructions"&amp;ADDRESS(ROW(),COLUMN(),4),L!$A:$A,0)-1,SL,,)</f>
        <v>4. 冶炼厂名称 (1)- 如果在 C 列选择了
“冶炼厂未列出”，则填入冶炼厂名称。当在 C 列选择了冶炼厂名称后，
此字段将自动填充。此字段必须填写。</v>
      </c>
      <c r="B51" s="179"/>
    </row>
    <row r="52" spans="1:2" ht="45.75" customHeight="1">
      <c r="A52" s="93" t="str">
        <f ca="1">OFFSET(L!$C$1,MATCH("Instructions"&amp;ADDRESS(ROW(),COLUMN(),4),L!$A:$A,0)-1,SL,,)</f>
        <v>5. 冶炼厂所在国家 (*) - 当在 C 列选择了
冶炼厂名称，此字段将自动填充。如果在 C 列选择了“冶炼厂未列出”，则使用下拉菜单选择冶炼厂的国家位置。此栏必须填写。</v>
      </c>
      <c r="B52" s="179"/>
    </row>
    <row r="53" spans="1:2" ht="45">
      <c r="A53" s="93" t="str">
        <f ca="1">OFFSET(L!$C$1,MATCH("Instructions"&amp;ADDRESS(ROW(),COLUMN(),4),L!$A:$A,0)-1,SL,,)</f>
        <v xml:space="preserve">6. 冶炼厂识别 - 依据冶炼厂和
精炼厂识别系统每一冶炼厂或精炼厂均有一独一无二的标识。 相信会有一间冶炼厂或一间
精炼厂存在多个名称的情况出现。因此，唯一的冶炼厂标识能将其它名称和别名进行统一。 </v>
      </c>
      <c r="B53" s="179"/>
    </row>
    <row r="54" spans="1:2" ht="45">
      <c r="A54" s="93" t="str">
        <f ca="1">OFFSET(L!$C$1,MATCH("Instructions"&amp;ADDRESS(ROW(),COLUMN(),4),L!$A:$A,0)-1,SL,,)</f>
        <v xml:space="preserve">7. 冶炼厂识别号码 -  F 列包括所有的
冶炼厂识别号码。如果在 C 列中选出冶炼厂
名称，此栏会自动填入。 </v>
      </c>
      <c r="B54" s="179"/>
    </row>
    <row r="55" spans="1:2" ht="35.65" customHeight="1">
      <c r="A55" s="93" t="str">
        <f ca="1">OFFSET(L!$C$1,MATCH("Instructions"&amp;ADDRESS(ROW(),COLUMN(),4),L!$A:$A,0)-1,SL,,)</f>
        <v>8. 冶炼厂所在街道 - 提供冶炼厂所在街道的名称。</v>
      </c>
      <c r="B55" s="179"/>
    </row>
    <row r="56" spans="1:2" ht="15">
      <c r="A56" s="93" t="str">
        <f ca="1">OFFSET(L!$C$1,MATCH("Instructions"&amp;ADDRESS(ROW(),COLUMN(),4),L!$A:$A,0)-1,SL,,)</f>
        <v>9. 冶炼厂所在城市 - 提供冶炼厂所在城市的名称。</v>
      </c>
      <c r="B56" s="179"/>
    </row>
    <row r="57" spans="1:2" ht="34.15" customHeight="1">
      <c r="A57" s="93" t="str">
        <f ca="1">OFFSET(L!$C$1,MATCH("Instructions"&amp;ADDRESS(ROW(),COLUMN(),4),L!$A:$A,0)-1,SL,,)</f>
        <v>10. 冶炼厂地点： 州/省（如适用）- 提供冶炼厂所在的州/省。</v>
      </c>
      <c r="B57" s="179"/>
    </row>
    <row r="58" spans="1:2" ht="105">
      <c r="A58" s="93" t="str">
        <f ca="1">OFFSET(L!$C$1,MATCH("Instructions"&amp;ADDRESS(ROW(),COLUMN(),4),L!$A:$A,0)-1,SL,,)</f>
        <v>11. 冶炼厂联系人姓名——扩展矿物报告模板 (EMRT)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
如果获得了分享该信息的许可，请填入与贵公司合作的冶炼厂设施联系人姓名。</v>
      </c>
      <c r="B58" s="179"/>
    </row>
    <row r="59" spans="1:2" ht="30">
      <c r="A59" s="93" t="str">
        <f ca="1">OFFSET(L!$C$1,MATCH("Instructions"&amp;ADDRESS(ROW(),COLUMN(),4),L!$A:$A,0)-1,SL,,)</f>
        <v xml:space="preserve">12. 冶炼厂联系电邮地址 - 填入被确认为冶炼厂联系人的电邮地址作为冶炼厂联系信息。 例如： John.Smith@SmelterXXX.com。         请在填写此栏前阅读冶炼厂联系名称指引。 </v>
      </c>
      <c r="B59" s="179"/>
    </row>
    <row r="60" spans="1:2" ht="45">
      <c r="A60" s="93" t="str">
        <f ca="1">OFFSET(L!$C$1,MATCH("Instructions"&amp;ADDRESS(ROW(),COLUMN(),4),L!$A:$A,0)-1,SL,,)</f>
        <v>13. 矿场名称——此字段供公司确定冶炼厂
正在使用的实际矿场。如果已知实际矿场的名称，请输入该名称。如果冶炼厂的所有原料均来自回收料或报废料资源，则输入“回收料”或“报废料”以取代矿场名称，并在 P 列回答“是”。</v>
      </c>
      <c r="B60" s="179"/>
    </row>
    <row r="61" spans="1:2" ht="45">
      <c r="A61" s="93" t="str">
        <f ca="1">OFFSET(L!$C$1,MATCH("Instructions"&amp;ADDRESS(ROW(),COLUMN(),4),L!$A:$A,0)-1,SL,,)</f>
        <v>14.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v>
      </c>
      <c r="B61" s="179"/>
    </row>
    <row r="62" spans="1:2" ht="101.25" customHeight="1">
      <c r="A62" s="93" t="str">
        <f ca="1">OFFSET(L!$C$1,MATCH("Instructions"&amp;ADDRESS(ROW(),COLUMN(),4),L!$A:$A,0)-1,SL,,)</f>
        <v>15. 表明冶炼厂是否仅从回收料或报废料资源
中获取冶炼过程的来料。此问题自由选择答
复。本问题的允许答复有：
- 是
- 否
- 不知道</v>
      </c>
      <c r="B62" s="179"/>
    </row>
    <row r="63" spans="1:2" ht="45">
      <c r="A63" s="93" t="str">
        <f ca="1">OFFSET(L!$C$1,MATCH("Instructions"&amp;ADDRESS(ROW(),COLUMN(),4),L!$A:$A,0)-1,SL,,)</f>
        <v>16. 注释 - 用自由的格式的文字栏来输入
任何有关冶炼厂的意见。例如：冶炼厂正在被
YYY公司收购</v>
      </c>
      <c r="B63" s="179"/>
    </row>
    <row r="64" spans="1:2" ht="15">
      <c r="A64" s="218"/>
      <c r="B64" s="179"/>
    </row>
    <row r="65" spans="1:2" ht="15">
      <c r="A65" s="219" t="str">
        <f ca="1">OFFSET(L!$C$1,MATCH("Instructions"&amp;ADDRESS(ROW(),COLUMN(),4),L!$A:$A,0)-1,SL,,)</f>
        <v>矿厂列表选项卡的填写说明。请仅以英文作答。</v>
      </c>
      <c r="B65" s="179"/>
    </row>
    <row r="66" spans="1:2" ht="15">
      <c r="A66" s="93" t="str">
        <f ca="1">OFFSET(L!$C$1,MATCH("Instructions"&amp;ADDRESS(ROW(),COLUMN(),4),L!$A:$A,0)-1,SL,,)</f>
        <v>1. 金属 - 在下拉菜单中，选择正在输入信息的矿厂所提炼的金属。仅当问题 1 和问题 2 中关于指定矿产的回答为“是”时，才会出现金属。</v>
      </c>
      <c r="B66" s="179"/>
    </row>
    <row r="67" spans="1:2" ht="15">
      <c r="A67" s="93" t="str">
        <f ca="1">OFFSET(L!$C$1,MATCH("Instructions"&amp;ADDRESS(ROW(),COLUMN(),4),L!$A:$A,0)-1,SL,,)</f>
        <v>2. 从该矿厂采购的冶炼厂的名称 - 请尽可能填写从所列矿厂或矿场采购的冶炼厂的名称。</v>
      </c>
      <c r="B67" s="179"/>
    </row>
    <row r="68" spans="1:2" ht="15">
      <c r="A68" s="93" t="str">
        <f ca="1">OFFSET(L!$C$1,MATCH("Instructions"&amp;ADDRESS(ROW(),COLUMN(),4),L!$A:$A,0)-1,SL,,)</f>
        <v>3. 矿厂名称 - 提供矿厂的名称。</v>
      </c>
      <c r="B68" s="179"/>
    </row>
    <row r="69" spans="1:2" ht="30">
      <c r="A69" s="93" t="str">
        <f ca="1">OFFSET(L!$C$1,MATCH("Instructions"&amp;ADDRESS(ROW(),COLUMN(),4),L!$A:$A,0)-1,SL,,)</f>
        <v>4. 矿厂识别 - 依据矿厂识别系统每一矿厂均有一独一无二的标识。相信会有一间矿厂存在多个名称的情况出现。 因此，唯一的矿厂标识能将其他名称和别名进行统一。</v>
      </c>
      <c r="B69" s="179"/>
    </row>
    <row r="70" spans="1:2" ht="15">
      <c r="A70" s="93" t="str">
        <f ca="1">OFFSET(L!$C$1,MATCH("Instructions"&amp;ADDRESS(ROW(),COLUMN(),4),L!$A:$A,0)-1,SL,,)</f>
        <v>5. 矿厂识别号颁发者 - 这是 D 栏中输入的矿厂识别号的颁发者。</v>
      </c>
      <c r="B70" s="179"/>
    </row>
    <row r="71" spans="1:2" ht="15">
      <c r="A71" s="93" t="str">
        <f ca="1">OFFSET(L!$C$1,MATCH("Instructions"&amp;ADDRESS(ROW(),COLUMN(),4),L!$A:$A,0)-1,SL,,)</f>
        <v>6. 矿厂识别号颁发者 - 这是 D 栏中输入的矿厂识别号的颁发者。</v>
      </c>
      <c r="B71" s="179"/>
    </row>
    <row r="72" spans="1:2" ht="15">
      <c r="A72" s="93" t="str">
        <f ca="1">OFFSET(L!$C$1,MATCH("Instructions"&amp;ADDRESS(ROW(),COLUMN(),4),L!$A:$A,0)-1,SL,,)</f>
        <v>7. 矿厂所在街道 - 提供矿厂所在街道的名称。</v>
      </c>
      <c r="B72" s="179"/>
    </row>
    <row r="73" spans="1:2" ht="15">
      <c r="A73" s="93" t="str">
        <f ca="1">OFFSET(L!$C$1,MATCH("Instructions"&amp;ADDRESS(ROW(),COLUMN(),4),L!$A:$A,0)-1,SL,,)</f>
        <v>8. 矿厂所在城市 - 提供矿厂所在城市的名称。</v>
      </c>
      <c r="B73" s="179"/>
    </row>
    <row r="74" spans="1:2" ht="15">
      <c r="A74" s="93" t="str">
        <f ca="1">OFFSET(L!$C$1,MATCH("Instructions"&amp;ADDRESS(ROW(),COLUMN(),4),L!$A:$A,0)-1,SL,,)</f>
        <v>9. 矿厂地点：州/省（如适用）- 提供矿厂所在的州/省。</v>
      </c>
      <c r="B74" s="179"/>
    </row>
    <row r="75" spans="1:2" ht="60">
      <c r="A75" s="93" t="str">
        <f ca="1">OFFSET(L!$C$1,MATCH("Instructions"&amp;ADDRESS(ROW(),COLUMN(),4),L!$A:$A,0)-1,SL,,)</f>
        <v>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v>
      </c>
      <c r="B75" s="179"/>
    </row>
    <row r="76" spans="1:2" ht="15">
      <c r="A76" s="93" t="str">
        <f ca="1">OFFSET(L!$C$1,MATCH("Instructions"&amp;ADDRESS(ROW(),COLUMN(),4),L!$A:$A,0)-1,SL,,)</f>
        <v>11. 矿厂联系人电子邮件 - 填写被确定为矿厂联系人的电子邮件。例如： John.Smith@MineXXX.com。填写此字段栏前，请阅读矿厂联系人姓名填写指引。</v>
      </c>
      <c r="B76" s="179"/>
    </row>
    <row r="77" spans="1:2" ht="30">
      <c r="A77" s="93" t="str">
        <f ca="1">OFFSET(L!$C$1,MATCH("Instructions"&amp;ADDRESS(ROW(),COLUMN(),4),L!$A:$A,0)-1,SL,,)</f>
        <v>12. 这是一个评论区，允许公司指定下一步管理矿厂的步骤。 如果该设施未列在负责任矿物审验流程 (RMAP) 合规矿厂列表，您可以对矿厂采取这些措施。 示例：要求通过 RMAP 评估矿厂设施，从首选供应商名单中删除等。</v>
      </c>
      <c r="B77" s="179"/>
    </row>
    <row r="78" spans="1:2" ht="15">
      <c r="A78" s="93" t="str">
        <f ca="1">OFFSET(L!$C$1,MATCH("Instructions"&amp;ADDRESS(ROW(),COLUMN(),4),L!$A:$A,0)-1,SL,,)</f>
        <v>13. 注释 - 无格式限制的文字栏，可输入有关矿厂的任何意见。例如：矿厂正在被 YYY 公司收购</v>
      </c>
      <c r="B78" s="179"/>
    </row>
    <row r="79" spans="1:2" ht="15">
      <c r="A79" s="218"/>
      <c r="B79" s="179"/>
    </row>
    <row r="80" spans="1:2" ht="75">
      <c r="A80" s="219" t="str">
        <f ca="1">OFFSET(L!$C$1,MATCH("Instructions"&amp;ADDRESS(ROW(),COLUMN(),4),L!$A:$A,0)-1,SL,,)</f>
        <v>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C 列中的“备注”并按照
指示操作。贵公司可以使用 D 列中的 URL 以直接访问相关字段进行填写。</v>
      </c>
      <c r="B80" s="179"/>
    </row>
    <row r="81" spans="1:2" ht="15">
      <c r="A81" s="218"/>
      <c r="B81" s="179"/>
    </row>
    <row r="82" spans="1:2" ht="18" customHeight="1">
      <c r="A82" s="94" t="str">
        <f ca="1">OFFSET(L!$C$1,MATCH("Instructions"&amp;ADDRESS(ROW(),COLUMN(),4),L!$A:$A,0)-1,SL,,)</f>
        <v>条款和条件
如有异议，以英文版扩展矿产报告模板为准。</v>
      </c>
      <c r="B82" s="179"/>
    </row>
    <row r="83" spans="1:2" ht="60">
      <c r="A83" s="94" t="str">
        <f ca="1">OFFSET(L!$C$1,MATCH("Instructions"&amp;ADDRESS(ROW(),COLUMN(),4),L!$A:$A,0)-1,SL,,)</f>
        <v>责任商业联盟冶炼厂目录（“目录”）及计划模板和工具，包括但不限于扩展矿物报告模板（统称为“工具”），包括但不限于此处所提供的一切信息，仅供参考之用，并以其上载明日期为准。在目录或工具中，如有任何不准确或遗漏的信息，责任商业联盟 (RBA)（特拉华州注册的非股份公司）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v>
      </c>
      <c r="B83" s="179"/>
    </row>
    <row r="84" spans="1:2" ht="60">
      <c r="A84" s="94" t="str">
        <f ca="1">OFFSET(L!$C$1,MATCH("Instructions"&amp;ADDRESS(ROW(),COLUMN(),4),L!$A:$A,0)-1,SL,,)</f>
        <v>RBA 不为目录或任何工具作任何的申述或保证。
目录和工具是依据“原样”和“现有”基础来提供。RBA 特此否认任何性质
（明示、暗示或其他方式）的所有保证，或因业务或惯例产生的所有保证，包括但不限于适销性、非侵权、质量、所有权、针对特定目的的适用性、完整性或准确性的任何暗示保证。</v>
      </c>
      <c r="B84" s="179"/>
    </row>
    <row r="85" spans="1:2" ht="45">
      <c r="A85" s="94" t="str">
        <f ca="1">OFFSET(L!$C$1,MATCH("Instructions"&amp;ADDRESS(ROW(),COLUMN(),4),L!$A:$A,0)-1,SL,,)</f>
        <v>在适用法律允许的最大范围内，RBA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v>
      </c>
      <c r="B85" s="179"/>
    </row>
    <row r="86" spans="1:2" ht="105">
      <c r="A86" s="94" t="str">
        <f ca="1">OFFSET(L!$C$1,MATCH("Instructions"&amp;ADDRESS(ROW(),COLUMN(),4),L!$A:$A,0)-1,SL,,)</f>
        <v>鉴于对目录和/或任何工具的访问和使用，用户在此同意 (a) 因目录或任何工具
或及其使用而导致或产生的用户有过或者可能拥有或声称拥有的对 RBA 及其管理人员、
董事、代理、员工、志愿者、代表、承包商、继承人、指定人的任何及全部索赔、起诉、损失、诉讼、损害赔偿、判决、征费和处决，让 RBA 以及其管理人员、董事、代理、
员工、志愿者、代表、承包商、继承人、指定人解除并永远免除责任；(b) 保护 RBA 及其管理人员、董事、代理、员工、
志愿者、代表、承包商、继承人、指定人，确保他们不承担因用户使用目录或任何工具而导致或产生的任何及全部索赔、起诉、损失、诉讼、损害赔偿、判决、征费和处决。</v>
      </c>
      <c r="B86" s="179"/>
    </row>
    <row r="87" spans="1:2" ht="30">
      <c r="A87" s="94" t="str">
        <f ca="1">OFFSET(L!$C$1,MATCH("Instructions"&amp;ADDRESS(ROW(),COLUMN(),4),L!$A:$A,0)-1,SL,,)</f>
        <v>如果本条款和条件的任何部分被适用法律认为无效或不可执行，该部分将仅因此类无效或不可执行性而无效，但不会以任何方式影响所述条款的剩余部分或上述条款和条件的剩余条款的效力。</v>
      </c>
      <c r="B87" s="179"/>
    </row>
    <row r="88" spans="1:2" ht="15">
      <c r="A88" s="94" t="str">
        <f ca="1">OFFSET(L!$C$1,MATCH("Instructions"&amp;ADDRESS(ROW(),COLUMN(),4),L!$A:$A,0)-1,SL,,)</f>
        <v>访问和使用此目录或任何工具以及考虑此目录和任何工具时，即表示该用户同意上述条款。</v>
      </c>
      <c r="B88" s="179"/>
    </row>
    <row r="89" spans="1:2" ht="15">
      <c r="A89" s="93" t="str">
        <f ca="1">OFFSET(L!$C$1,MATCH("General"&amp;"Cpy",L!$A:$A,0)-1,SL,,)</f>
        <v>© 2025 负责任矿物计划。保留所有权利。</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I367"/>
  <sheetViews>
    <sheetView zoomScaleNormal="100" workbookViewId="0">
      <selection activeCell="A2" sqref="A2"/>
    </sheetView>
  </sheetViews>
  <sheetFormatPr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28.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64999999999998"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14">
      <c r="A9" s="126" t="str">
        <f t="shared" ref="A9" si="1">B9&amp;C9</f>
        <v>InstructionsA9</v>
      </c>
      <c r="B9" s="126" t="s">
        <v>367</v>
      </c>
      <c r="C9" s="126" t="s">
        <v>395</v>
      </c>
      <c r="D9" s="126" t="s">
        <v>19324</v>
      </c>
      <c r="E9" s="240" t="s">
        <v>19482</v>
      </c>
      <c r="F9" s="241" t="s">
        <v>19959</v>
      </c>
      <c r="G9" s="126" t="s">
        <v>19960</v>
      </c>
      <c r="H9" s="276" t="s">
        <v>19961</v>
      </c>
      <c r="I9" s="100" t="s">
        <v>19962</v>
      </c>
    </row>
    <row r="10" spans="1:9" ht="42.75">
      <c r="A10" s="126" t="str">
        <f t="shared" si="0"/>
        <v>InstructionsA10</v>
      </c>
      <c r="B10" s="126" t="s">
        <v>367</v>
      </c>
      <c r="C10" s="126" t="s">
        <v>396</v>
      </c>
      <c r="D10" s="126" t="s">
        <v>19325</v>
      </c>
      <c r="E10" s="240" t="s">
        <v>19991</v>
      </c>
      <c r="F10" s="241" t="s">
        <v>20003</v>
      </c>
      <c r="G10" s="126" t="s">
        <v>20015</v>
      </c>
      <c r="H10" s="276" t="s">
        <v>20027</v>
      </c>
      <c r="I10" s="126" t="s">
        <v>20040</v>
      </c>
    </row>
    <row r="11" spans="1:9" ht="28.5">
      <c r="A11" s="126" t="str">
        <f>B11&amp;C11</f>
        <v>InstructionsA11</v>
      </c>
      <c r="B11" s="126" t="s">
        <v>367</v>
      </c>
      <c r="C11" s="126" t="s">
        <v>397</v>
      </c>
      <c r="D11" s="126" t="s">
        <v>19326</v>
      </c>
      <c r="E11" s="240" t="s">
        <v>19992</v>
      </c>
      <c r="F11" s="241" t="s">
        <v>20004</v>
      </c>
      <c r="G11" s="126" t="s">
        <v>20016</v>
      </c>
      <c r="H11" s="276" t="s">
        <v>20028</v>
      </c>
      <c r="I11" s="126" t="s">
        <v>20039</v>
      </c>
    </row>
    <row r="12" spans="1:9" ht="42.7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85.5">
      <c r="A16" s="126" t="str">
        <f t="shared" si="0"/>
        <v>InstructionsA16</v>
      </c>
      <c r="B16" s="126" t="s">
        <v>367</v>
      </c>
      <c r="C16" s="126" t="s">
        <v>402</v>
      </c>
      <c r="D16" s="126" t="s">
        <v>19331</v>
      </c>
      <c r="E16" s="240" t="s">
        <v>19997</v>
      </c>
      <c r="F16" s="241" t="s">
        <v>20009</v>
      </c>
      <c r="G16" s="126" t="s">
        <v>20021</v>
      </c>
      <c r="H16" s="276" t="s">
        <v>20033</v>
      </c>
      <c r="I16" s="126" t="s">
        <v>20045</v>
      </c>
    </row>
    <row r="17" spans="1:9" ht="28.5">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2.7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28.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99.75">
      <c r="A25" s="126" t="str">
        <f t="shared" si="0"/>
        <v>InstructionsA26</v>
      </c>
      <c r="B25" s="126" t="s">
        <v>367</v>
      </c>
      <c r="C25" s="126" t="s">
        <v>415</v>
      </c>
      <c r="D25" s="126" t="s">
        <v>19259</v>
      </c>
      <c r="E25" s="240" t="s">
        <v>19488</v>
      </c>
      <c r="F25" s="271" t="s">
        <v>19492</v>
      </c>
      <c r="G25" s="126" t="s">
        <v>19489</v>
      </c>
      <c r="H25" s="276" t="s">
        <v>19490</v>
      </c>
      <c r="I25" s="126" t="s">
        <v>19491</v>
      </c>
    </row>
    <row r="26" spans="1:9" ht="242.25">
      <c r="A26" s="126" t="str">
        <f t="shared" si="0"/>
        <v>InstructionsA27</v>
      </c>
      <c r="B26" s="126" t="s">
        <v>367</v>
      </c>
      <c r="C26" s="126" t="s">
        <v>416</v>
      </c>
      <c r="D26" s="126" t="s">
        <v>19493</v>
      </c>
      <c r="E26" s="244" t="s">
        <v>19494</v>
      </c>
      <c r="F26" s="271" t="s">
        <v>19871</v>
      </c>
      <c r="G26" s="126" t="s">
        <v>19506</v>
      </c>
      <c r="H26" s="276" t="s">
        <v>19495</v>
      </c>
      <c r="I26" s="126" t="s">
        <v>19496</v>
      </c>
    </row>
    <row r="27" spans="1:9" ht="42.75">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56.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42.5">
      <c r="A32" s="126" t="str">
        <f t="shared" si="2"/>
        <v>InstructionsA33</v>
      </c>
      <c r="B32" s="126" t="s">
        <v>367</v>
      </c>
      <c r="C32" s="126" t="s">
        <v>427</v>
      </c>
      <c r="D32" s="126" t="s">
        <v>19263</v>
      </c>
      <c r="E32" s="381" t="s">
        <v>19507</v>
      </c>
      <c r="F32" s="245" t="s">
        <v>19884</v>
      </c>
      <c r="G32" s="126" t="s">
        <v>19508</v>
      </c>
      <c r="H32" s="276" t="s">
        <v>19509</v>
      </c>
      <c r="I32" s="126" t="s">
        <v>19510</v>
      </c>
    </row>
    <row r="33" spans="1:9" ht="142.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299.2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28.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56.5">
      <c r="A41" s="126" t="str">
        <f>B41&amp;C41</f>
        <v>InstructionsA43</v>
      </c>
      <c r="B41" s="126" t="s">
        <v>367</v>
      </c>
      <c r="C41" s="126" t="s">
        <v>454</v>
      </c>
      <c r="D41" s="126" t="s">
        <v>449</v>
      </c>
      <c r="E41" s="240" t="s">
        <v>450</v>
      </c>
      <c r="F41" s="271" t="s">
        <v>451</v>
      </c>
      <c r="G41" s="126" t="s">
        <v>452</v>
      </c>
      <c r="H41" s="276" t="s">
        <v>453</v>
      </c>
      <c r="I41" s="126" t="s">
        <v>18447</v>
      </c>
    </row>
    <row r="42" spans="1:9" ht="85.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71.2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56.75">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85.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56.2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199.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71.2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14">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85.2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13.5">
      <c r="A77" s="126" t="str">
        <f t="shared" si="0"/>
        <v>InstructionsA83</v>
      </c>
      <c r="B77" s="126" t="s">
        <v>367</v>
      </c>
      <c r="C77" s="126" t="s">
        <v>19476</v>
      </c>
      <c r="D77" s="126" t="s">
        <v>572</v>
      </c>
      <c r="E77" s="240" t="s">
        <v>573</v>
      </c>
      <c r="F77" s="241" t="s">
        <v>574</v>
      </c>
      <c r="G77" s="251" t="s">
        <v>575</v>
      </c>
      <c r="H77" s="276" t="s">
        <v>576</v>
      </c>
      <c r="I77" s="126" t="s">
        <v>18473</v>
      </c>
    </row>
    <row r="78" spans="1:9" ht="171">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199.5">
      <c r="A113" s="126" t="str">
        <f t="shared" si="7"/>
        <v>DefinitionsC5</v>
      </c>
      <c r="B113" s="126" t="s">
        <v>607</v>
      </c>
      <c r="C113" s="126" t="s">
        <v>739</v>
      </c>
      <c r="D113" s="126" t="s">
        <v>740</v>
      </c>
      <c r="E113" s="240" t="s">
        <v>741</v>
      </c>
      <c r="F113" s="241" t="s">
        <v>742</v>
      </c>
      <c r="G113" s="126" t="s">
        <v>743</v>
      </c>
      <c r="H113" s="276" t="s">
        <v>744</v>
      </c>
      <c r="I113" s="126" t="s">
        <v>18495</v>
      </c>
    </row>
    <row r="114" spans="1:9" ht="114">
      <c r="A114" s="126" t="str">
        <f t="shared" si="7"/>
        <v>DefinitionsC6</v>
      </c>
      <c r="B114" s="126" t="s">
        <v>607</v>
      </c>
      <c r="C114" s="126" t="s">
        <v>745</v>
      </c>
      <c r="D114" s="126" t="s">
        <v>19314</v>
      </c>
      <c r="E114" s="240" t="s">
        <v>19344</v>
      </c>
      <c r="F114" s="241" t="s">
        <v>19899</v>
      </c>
      <c r="G114" s="126" t="s">
        <v>19345</v>
      </c>
      <c r="H114" s="276" t="s">
        <v>19346</v>
      </c>
      <c r="I114" s="126" t="s">
        <v>19347</v>
      </c>
    </row>
    <row r="115" spans="1:9" ht="156.75">
      <c r="A115" s="126" t="str">
        <f t="shared" si="7"/>
        <v>DefinitionsC7</v>
      </c>
      <c r="B115" s="126" t="s">
        <v>607</v>
      </c>
      <c r="C115" s="126" t="s">
        <v>751</v>
      </c>
      <c r="D115" s="126" t="s">
        <v>746</v>
      </c>
      <c r="E115" s="240" t="s">
        <v>747</v>
      </c>
      <c r="F115" s="241" t="s">
        <v>748</v>
      </c>
      <c r="G115" s="126" t="s">
        <v>749</v>
      </c>
      <c r="H115" s="276" t="s">
        <v>750</v>
      </c>
      <c r="I115" s="126" t="s">
        <v>18496</v>
      </c>
    </row>
    <row r="116" spans="1:9" ht="142.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42.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42.5">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28">
      <c r="A122" s="126" t="str">
        <f t="shared" si="7"/>
        <v>DefinitionsC14</v>
      </c>
      <c r="B122" s="126" t="s">
        <v>607</v>
      </c>
      <c r="C122" s="126" t="s">
        <v>783</v>
      </c>
      <c r="D122" s="126" t="s">
        <v>765</v>
      </c>
      <c r="E122" s="240" t="s">
        <v>766</v>
      </c>
      <c r="F122" s="241" t="s">
        <v>767</v>
      </c>
      <c r="G122" s="126" t="s">
        <v>768</v>
      </c>
      <c r="H122" s="276" t="s">
        <v>769</v>
      </c>
      <c r="I122" s="126" t="s">
        <v>18500</v>
      </c>
    </row>
    <row r="123" spans="1:9" ht="41.6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6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28.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85.2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28">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28.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42.75">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40.5">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7">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75">
      <c r="A265" s="126" t="str">
        <f t="shared" si="11"/>
        <v>CheckerJ45</v>
      </c>
      <c r="B265" s="126" t="s">
        <v>1154</v>
      </c>
      <c r="C265" s="126" t="s">
        <v>18953</v>
      </c>
      <c r="D265" s="246"/>
      <c r="E265" s="247"/>
      <c r="F265" s="253"/>
      <c r="G265" s="251"/>
      <c r="H265" s="276"/>
      <c r="I265" s="126"/>
    </row>
    <row r="266" spans="1:9" ht="15.75">
      <c r="A266" s="126" t="str">
        <f t="shared" si="11"/>
        <v>CheckerJ46</v>
      </c>
      <c r="B266" s="126" t="s">
        <v>1154</v>
      </c>
      <c r="C266" s="126" t="s">
        <v>18954</v>
      </c>
      <c r="D266" s="246"/>
      <c r="E266" s="247"/>
      <c r="F266" s="253"/>
      <c r="G266" s="251"/>
      <c r="H266" s="276"/>
      <c r="I266" s="126"/>
    </row>
    <row r="267" spans="1:9" ht="15.75">
      <c r="A267" s="126" t="str">
        <f t="shared" si="11"/>
        <v>CheckerJ47</v>
      </c>
      <c r="B267" s="126" t="s">
        <v>1154</v>
      </c>
      <c r="C267" s="126" t="s">
        <v>18955</v>
      </c>
      <c r="D267" s="246"/>
      <c r="E267" s="247"/>
      <c r="F267" s="253"/>
      <c r="G267" s="251"/>
      <c r="H267" s="276"/>
      <c r="I267" s="126"/>
    </row>
    <row r="268" spans="1:9" ht="15.7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75">
      <c r="A275" s="126" t="str">
        <f t="shared" si="11"/>
        <v>CheckerJ56</v>
      </c>
      <c r="B275" s="126" t="s">
        <v>1154</v>
      </c>
      <c r="C275" s="126" t="s">
        <v>18963</v>
      </c>
      <c r="D275" s="246"/>
      <c r="E275" s="247"/>
      <c r="F275" s="253"/>
      <c r="G275" s="251"/>
      <c r="H275" s="276"/>
      <c r="I275" s="126"/>
    </row>
    <row r="276" spans="1:9" ht="15.75">
      <c r="A276" s="126" t="str">
        <f t="shared" si="11"/>
        <v>CheckerJ57</v>
      </c>
      <c r="B276" s="126" t="s">
        <v>1154</v>
      </c>
      <c r="C276" s="126" t="s">
        <v>18964</v>
      </c>
      <c r="D276" s="246"/>
      <c r="E276" s="247"/>
      <c r="F276" s="253"/>
      <c r="G276" s="251"/>
      <c r="H276" s="276"/>
      <c r="I276" s="126"/>
    </row>
    <row r="277" spans="1:9" ht="15.75">
      <c r="A277" s="126" t="str">
        <f t="shared" si="11"/>
        <v>CheckerJ58</v>
      </c>
      <c r="B277" s="126" t="s">
        <v>1154</v>
      </c>
      <c r="C277" s="126" t="s">
        <v>18965</v>
      </c>
      <c r="D277" s="246"/>
      <c r="E277" s="247"/>
      <c r="F277" s="253"/>
      <c r="G277" s="251"/>
      <c r="H277" s="276"/>
      <c r="I277" s="126"/>
    </row>
    <row r="278" spans="1:9" ht="15.7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75">
      <c r="A285" s="126" t="str">
        <f t="shared" si="12"/>
        <v>CheckerJ67</v>
      </c>
      <c r="B285" s="126" t="s">
        <v>1154</v>
      </c>
      <c r="C285" s="126" t="s">
        <v>18973</v>
      </c>
      <c r="G285" s="311"/>
      <c r="H285" s="276"/>
      <c r="I285" s="126"/>
    </row>
    <row r="286" spans="1:9" ht="15.7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6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4"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9.1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2.1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2.15" customHeight="1">
      <c r="A295" s="126" t="str">
        <f t="shared" si="12"/>
        <v>CheckerJ78</v>
      </c>
      <c r="B295" s="126" t="s">
        <v>1154</v>
      </c>
      <c r="C295" s="126" t="s">
        <v>18981</v>
      </c>
      <c r="G295"/>
      <c r="H295" s="276"/>
    </row>
    <row r="296" spans="1:9" ht="52.15" customHeight="1">
      <c r="A296" s="126" t="str">
        <f t="shared" si="12"/>
        <v>CheckerJ79</v>
      </c>
      <c r="B296" s="126" t="s">
        <v>1154</v>
      </c>
      <c r="C296" s="126" t="s">
        <v>18982</v>
      </c>
      <c r="G296"/>
      <c r="H296" s="276"/>
    </row>
    <row r="297" spans="1:9" ht="52.1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4"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6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75">
      <c r="A318" s="126" t="str">
        <f t="shared" si="12"/>
        <v>CheckerJ104</v>
      </c>
      <c r="B318" s="126" t="s">
        <v>1154</v>
      </c>
      <c r="C318" s="126" t="s">
        <v>19014</v>
      </c>
      <c r="D318" s="246"/>
      <c r="E318" s="247"/>
      <c r="F318" s="253"/>
      <c r="G318" s="310"/>
      <c r="H318" s="276"/>
      <c r="I318" s="126"/>
    </row>
    <row r="319" spans="1:9" ht="15.75">
      <c r="A319" s="126" t="str">
        <f t="shared" si="12"/>
        <v>CheckerJ105</v>
      </c>
      <c r="B319" s="126" t="s">
        <v>1154</v>
      </c>
      <c r="C319" s="126" t="s">
        <v>19015</v>
      </c>
      <c r="D319" s="246"/>
      <c r="E319" s="247"/>
      <c r="F319" s="253"/>
      <c r="G319" s="310"/>
      <c r="H319" s="276"/>
      <c r="I319" s="126"/>
    </row>
    <row r="320" spans="1:9" ht="15.75">
      <c r="A320" s="126" t="str">
        <f t="shared" si="12"/>
        <v>CheckerJ106</v>
      </c>
      <c r="B320" s="126" t="s">
        <v>1154</v>
      </c>
      <c r="C320" s="126" t="s">
        <v>19016</v>
      </c>
      <c r="D320" s="246"/>
      <c r="E320" s="247"/>
      <c r="F320" s="253"/>
      <c r="G320" s="310"/>
      <c r="H320" s="276"/>
      <c r="I320" s="126"/>
    </row>
    <row r="321" spans="1:9" ht="15.7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65"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1.1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85.2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xr:uid="{00000000-0009-0000-0000-000009000000}"/>
  <customSheetViews>
    <customSheetView guid="{4BDF1A28-30D5-449D-B20E-D6C97EF9FAE1}" showAutoFilter="1">
      <selection activeCell="C174" sqref="C174"/>
      <pageMargins left="0" right="0" top="0" bottom="0" header="0" footer="0"/>
      <pageSetup paperSize="9" orientation="portrait"/>
      <autoFilter ref="B1:N1" xr:uid="{00000000-0000-0000-0000-000000000000}"/>
    </customSheetView>
    <customSheetView guid="{C59130F4-2E03-5E48-94CE-6E4A0484DB9E}" showAutoFilter="1">
      <selection activeCell="E4" sqref="E4"/>
      <pageMargins left="0" right="0" top="0" bottom="0" header="0" footer="0"/>
      <pageSetup paperSize="9" orientation="portrait"/>
      <headerFooter alignWithMargins="0"/>
      <autoFilter ref="B1:N1" xr:uid="{00000000-0000-0000-0000-00000000000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B250"/>
  <sheetViews>
    <sheetView workbookViewId="0">
      <selection activeCell="H23" sqref="H23"/>
    </sheetView>
  </sheetViews>
  <sheetFormatPr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xr:uid="{00000000-0000-0000-0000-000000000000}"/>
    </customSheetView>
    <customSheetView guid="{C59130F4-2E03-5E48-94CE-6E4A0484DB9E}" showAutoFilter="1">
      <selection activeCell="C1" sqref="C1:D65536"/>
      <pageMargins left="0" right="0" top="0" bottom="0" header="0" footer="0"/>
      <pageSetup orientation="portrait"/>
      <headerFooter alignWithMargins="0"/>
      <autoFilter ref="B1:C1" xr:uid="{00000000-0000-0000-0000-000000000000}"/>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ht="22.5">
      <c r="A12" s="387"/>
      <c r="B12" s="173" t="s">
        <v>7</v>
      </c>
      <c r="C12" s="174" t="s">
        <v>8</v>
      </c>
      <c r="D12" s="175" t="s">
        <v>9</v>
      </c>
      <c r="E12" s="174" t="s">
        <v>10</v>
      </c>
      <c r="F12" s="174" t="s">
        <v>11</v>
      </c>
      <c r="G12" s="24"/>
    </row>
    <row r="13" spans="1:7" ht="67.5">
      <c r="A13" s="387"/>
      <c r="B13" s="287">
        <v>1</v>
      </c>
      <c r="C13" s="225" t="s">
        <v>12</v>
      </c>
      <c r="D13" s="226">
        <v>44489</v>
      </c>
      <c r="E13" s="225" t="s">
        <v>12182</v>
      </c>
      <c r="F13" s="227" t="s">
        <v>12191</v>
      </c>
      <c r="G13" s="24"/>
    </row>
    <row r="14" spans="1:7" ht="56.25">
      <c r="A14" s="387"/>
      <c r="B14" s="224">
        <v>1.01</v>
      </c>
      <c r="C14" s="225" t="s">
        <v>12</v>
      </c>
      <c r="D14" s="226">
        <v>44523</v>
      </c>
      <c r="E14" s="225" t="s">
        <v>12183</v>
      </c>
      <c r="F14" s="227" t="s">
        <v>12191</v>
      </c>
      <c r="G14" s="24"/>
    </row>
    <row r="15" spans="1:7" ht="56.25">
      <c r="A15" s="387"/>
      <c r="B15" s="224">
        <v>1.02</v>
      </c>
      <c r="C15" s="225" t="s">
        <v>12</v>
      </c>
      <c r="D15" s="226">
        <v>44553</v>
      </c>
      <c r="E15" s="225" t="s">
        <v>12184</v>
      </c>
      <c r="F15" s="227" t="s">
        <v>12191</v>
      </c>
      <c r="G15" s="24"/>
    </row>
    <row r="16" spans="1:7" ht="90">
      <c r="A16" s="387"/>
      <c r="B16" s="224">
        <v>1.1000000000000001</v>
      </c>
      <c r="C16" s="225" t="s">
        <v>12</v>
      </c>
      <c r="D16" s="226">
        <v>44848</v>
      </c>
      <c r="E16" s="225" t="s">
        <v>12185</v>
      </c>
      <c r="F16" s="227" t="s">
        <v>12192</v>
      </c>
      <c r="G16" s="24"/>
    </row>
    <row r="17" spans="1:7" ht="56.25">
      <c r="A17" s="387"/>
      <c r="B17" s="224">
        <v>1.1100000000000001</v>
      </c>
      <c r="C17" s="225" t="s">
        <v>12</v>
      </c>
      <c r="D17" s="226">
        <v>44869</v>
      </c>
      <c r="E17" s="225" t="s">
        <v>12186</v>
      </c>
      <c r="F17" s="227" t="s">
        <v>12192</v>
      </c>
      <c r="G17" s="24"/>
    </row>
    <row r="18" spans="1:7" ht="56.25">
      <c r="A18" s="387"/>
      <c r="B18" s="224">
        <v>1.2</v>
      </c>
      <c r="C18" s="225" t="s">
        <v>12</v>
      </c>
      <c r="D18" s="226">
        <v>45058</v>
      </c>
      <c r="E18" s="225" t="s">
        <v>12235</v>
      </c>
      <c r="F18" s="227" t="s">
        <v>12193</v>
      </c>
      <c r="G18" s="24"/>
    </row>
    <row r="19" spans="1:7" ht="56.25">
      <c r="A19" s="387"/>
      <c r="B19" s="224">
        <v>1.3</v>
      </c>
      <c r="C19" s="225" t="s">
        <v>12</v>
      </c>
      <c r="D19" s="226">
        <v>45408</v>
      </c>
      <c r="E19" s="288" t="s">
        <v>18595</v>
      </c>
      <c r="F19" s="227" t="s">
        <v>12236</v>
      </c>
      <c r="G19" s="24"/>
    </row>
    <row r="20" spans="1:7" ht="56.25">
      <c r="A20" s="387"/>
      <c r="B20" s="293" t="s">
        <v>18598</v>
      </c>
      <c r="C20" s="225" t="s">
        <v>12</v>
      </c>
      <c r="D20" s="226">
        <v>45772</v>
      </c>
      <c r="E20" s="288" t="s">
        <v>19154</v>
      </c>
      <c r="F20" s="227" t="s">
        <v>19278</v>
      </c>
      <c r="G20" s="24"/>
    </row>
    <row r="21" spans="1:7" ht="13.5" thickBot="1">
      <c r="A21" s="388"/>
      <c r="B21" s="392" t="str">
        <f ca="1">OFFSET(L!$C$1,MATCH("General"&amp;"Cpy",L!$A:$A,0)-1,SL,,)</f>
        <v>© 2025 负责任矿物计划。保留所有权利。</v>
      </c>
      <c r="C21" s="392"/>
      <c r="D21" s="392"/>
      <c r="E21" s="392"/>
      <c r="F21" s="392"/>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项目</v>
      </c>
      <c r="C2" s="177" t="str">
        <f ca="1">OFFSET(L!$C$1,MATCH("Definitions"&amp;ADDRESS(ROW(),COLUMN(),4),L!$A:$A,0)-1,SL,,)</f>
        <v>定义</v>
      </c>
      <c r="D2" s="397"/>
      <c r="E2" s="178"/>
    </row>
    <row r="3" spans="1:8" ht="30">
      <c r="A3" s="176"/>
      <c r="B3" s="177" t="str">
        <f ca="1">OFFSET(L!$C$1,MATCH("Definitions"&amp;ADDRESS(ROW(),COLUMN(),4),L!$A:$A,0)-1,SL,,)</f>
        <v>授权人</v>
      </c>
      <c r="C3" s="177" t="str">
        <f ca="1">OFFSET(L!$C$1,MATCH("Definitions"&amp;ADDRESS(ROW(),COLUMN(),4),L!$A:$A,0)-1,SL,,)</f>
        <v xml:space="preserve">此栏目定义对申报内容负责的责任人.授权人可能与申报内容责任人不一致，故不能填写“相同一样”, 需提供授权人的姓名。 </v>
      </c>
      <c r="D3" s="397"/>
      <c r="E3" s="179"/>
    </row>
    <row r="4" spans="1:8" ht="60">
      <c r="A4" s="176"/>
      <c r="B4" s="177" t="str">
        <f ca="1">OFFSET(L!$C$1,MATCH("Definitions"&amp;ADDRESS(ROW(),COLUMN(),4),L!$A:$A,0)-1,SL,,)</f>
        <v>钴精炼厂</v>
      </c>
      <c r="C4" s="177" t="str">
        <f ca="1">OFFSET(L!$C$1,MATCH("Definitions"&amp;ADDRESS(ROW(),COLUMN(),4),L!$A:$A,0)-1,SL,,)</f>
        <v>处理钴精矿、中间产品或再循环材料并生产直接用于下游制造工艺的钴产品的实体。</v>
      </c>
      <c r="D4" s="397"/>
      <c r="E4" s="179" t="s">
        <v>13</v>
      </c>
    </row>
    <row r="5" spans="1:8" ht="75">
      <c r="A5" s="176"/>
      <c r="B5" s="177" t="str">
        <f ca="1">OFFSET(L!$C$1,MATCH("Definitions"&amp;ADDRESS(ROW(),COLUMN(),4),L!$A:$A,0)-1,SL,,)</f>
        <v>受冲突影响和高风险地区 (CAHRA)</v>
      </c>
      <c r="C5" s="177" t="str">
        <f ca="1">OFFSET(L!$C$1,MATCH("Definitions"&amp;ADDRESS(ROW(),COLUMN(),4),L!$A:$A,0)-1,SL,,)</f>
        <v>根据《经合组织尽职调查指南》的定义，受冲突影响和高风险地区 (CAHRA)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v>
      </c>
      <c r="D5" s="397"/>
      <c r="E5" s="179"/>
    </row>
    <row r="6" spans="1:8" ht="30">
      <c r="A6" s="176"/>
      <c r="B6" s="177" t="str">
        <f ca="1">OFFSET(L!$C$1,MATCH("Definitions"&amp;ADDRESS(ROW(),COLUMN(),4),L!$A:$A,0)-1,SL,,)</f>
        <v>铜加工厂*</v>
      </c>
      <c r="C6" s="177" t="str">
        <f ca="1">OFFSET(L!$C$1,MATCH("Definitions"&amp;ADDRESS(ROW(),COLUMN(),4),L!$A:$A,0)-1,SL,,)</f>
        <v>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v>
      </c>
      <c r="D6" s="397"/>
      <c r="E6" s="179"/>
    </row>
    <row r="7" spans="1:8" ht="135">
      <c r="A7" s="176"/>
      <c r="B7" s="177" t="str">
        <f ca="1">OFFSET(L!$C$1,MATCH("Definitions"&amp;ADDRESS(ROW(),COLUMN(),4),L!$A:$A,0)-1,SL,,)</f>
        <v>申报范围或类别</v>
      </c>
      <c r="C7" s="177" t="str">
        <f ca="1">OFFSET(L!$C$1,MATCH("Definitions"&amp;ADDRESS(ROW(),COLUMN(),4),L!$A:$A,0)-1,SL,,)</f>
        <v>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v>
      </c>
      <c r="D7" s="397"/>
      <c r="E7" s="179" t="s">
        <v>14</v>
      </c>
    </row>
    <row r="8" spans="1:8" ht="91.5" customHeight="1">
      <c r="A8" s="176"/>
      <c r="B8" s="177" t="str">
        <f ca="1">OFFSET(L!$C$1,MATCH("Definitions"&amp;ADDRESS(ROW(),COLUMN(),4),L!$A:$A,0)-1,SL,,)</f>
        <v>尽职调查</v>
      </c>
      <c r="C8" s="177" t="str">
        <f ca="1">OFFSET(L!$C$1,MATCH("Definitions"&amp;ADDRESS(ROW(),COLUMN(),4),L!$A:$A,0)-1,SL,,)</f>
        <v>《经济合作与发展组织关于来自受冲突影响和高风险地区矿石的负责任供应链尽职调查指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v>
      </c>
      <c r="D8" s="397"/>
      <c r="E8" s="179"/>
    </row>
    <row r="9" spans="1:8" ht="45">
      <c r="A9" s="176"/>
      <c r="B9" s="177" t="str">
        <f ca="1">OFFSET(L!$C$1,MATCH("Definitions"&amp;ADDRESS(ROW(),COLUMN(),4),L!$A:$A,0)-1,SL,,)</f>
        <v>天然石墨*</v>
      </c>
      <c r="C9" s="177" t="str">
        <f ca="1">OFFSET(L!$C$1,MATCH("Definitions"&amp;ADDRESS(ROW(),COLUMN(),4),L!$A:$A,0)-1,SL,,)</f>
        <v>天然石墨是一种自然生成的结晶碳形态，主要见于片状石墨、无定形石墨和脉状石墨等含石墨矿石。天然石墨项目或经营（上游参与者）指正在进行的工业活动，主要专注于石墨矿石的开采及其后续选矿操作，最终生产石墨精矿。</v>
      </c>
      <c r="D9" s="397"/>
      <c r="E9" s="179" t="s">
        <v>15</v>
      </c>
    </row>
    <row r="10" spans="1:8" ht="75">
      <c r="A10" s="176"/>
      <c r="B10" s="177" t="str">
        <f ca="1">OFFSET(L!$C$1,MATCH("Definitions"&amp;ADDRESS(ROW(),COLUMN(),4),L!$A:$A,0)-1,SL,,)</f>
        <v>石墨生产商*</v>
      </c>
      <c r="C10" s="177" t="str">
        <f ca="1">OFFSET(L!$C$1,MATCH("Definitions"&amp;ADDRESS(ROW(),COLUMN(),4),L!$A:$A,0)-1,SL,,)</f>
        <v>球形石墨生产商（夹点）指通过将天然或合成石墨精矿加工为球形石墨（也称作球化石墨）来生产锂离子电池阳极用高纯度、细颗粒石墨产品（涂层或无涂层）的工厂。</v>
      </c>
      <c r="D10" s="397"/>
      <c r="E10" s="179" t="s">
        <v>16</v>
      </c>
    </row>
    <row r="11" spans="1:8" ht="45">
      <c r="A11" s="176"/>
      <c r="B11" s="177" t="str">
        <f ca="1">OFFSET(L!$C$1,MATCH("Definitions"&amp;ADDRESS(ROW(),COLUMN(),4),L!$A:$A,0)-1,SL,,)</f>
        <v>独立的私营审核机构</v>
      </c>
      <c r="C11" s="177" t="str">
        <f ca="1">OFFSET(L!$C$1,MATCH("Definitions"&amp;ADDRESS(ROW(),COLUMN(),4),L!$A:$A,0)-1,SL,,)</f>
        <v>就冶炼厂审计而言，“独立第三方审计事务
所”是指能够按照制定的标准对冶炼厂或精炼厂的尽职调查体系进行评估的私营机构。为保持中立和公正性，此类机构及其审计团队不得与被审单位存在利益冲突。</v>
      </c>
      <c r="D11" s="397"/>
      <c r="E11" s="179" t="s">
        <v>15</v>
      </c>
      <c r="H11" s="156">
        <v>14</v>
      </c>
    </row>
    <row r="12" spans="1:8" ht="15">
      <c r="A12" s="176"/>
      <c r="B12" s="177" t="str">
        <f ca="1">OFFSET(L!$C$1,MATCH("Definitions"&amp;ADDRESS(ROW(),COLUMN(),4),L!$A:$A,0)-1,SL,,)</f>
        <v>有目的添加</v>
      </c>
      <c r="C12" s="177" t="str">
        <f ca="1">OFFSET(L!$C$1,MATCH("Definitions"&amp;ADDRESS(ROW(),COLUMN(),4),L!$A:$A,0)-1,SL,,)</f>
        <v>“有意添加”通常指故在产品生命周期的一个或多个阶段中使用的旨在赋予特定属性、反应或质量的物质。</v>
      </c>
      <c r="D12" s="397"/>
      <c r="E12" s="179"/>
    </row>
    <row r="13" spans="1:8" ht="45">
      <c r="A13" s="176"/>
      <c r="B13" s="177" t="str">
        <f ca="1">OFFSET(L!$C$1,MATCH("Definitions"&amp;ADDRESS(ROW(),COLUMN(),4),L!$A:$A,0)-1,SL,,)</f>
        <v>锂加工厂*</v>
      </c>
      <c r="C13" s="177" t="str">
        <f ca="1">OFFSET(L!$C$1,MATCH("Definitions"&amp;ADDRESS(ROW(),COLUMN(),4),L!$A:$A,0)-1,SL,,)</f>
        <v>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v>
      </c>
      <c r="D13" s="397"/>
      <c r="E13" s="179"/>
    </row>
    <row r="14" spans="1:8" ht="60">
      <c r="A14" s="176"/>
      <c r="B14" s="177" t="str">
        <f ca="1">OFFSET(L!$C$1,MATCH("Definitions"&amp;ADDRESS(ROW(),COLUMN(),4),L!$A:$A,0)-1,SL,,)</f>
        <v>组织经济合作与发展</v>
      </c>
      <c r="C14" s="177" t="str">
        <f ca="1">OFFSET(L!$C$1,MATCH("Definitions"&amp;ADDRESS(ROW(),COLUMN(),4),L!$A:$A,0)-1,SL,,)</f>
        <v>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(http://mneguidelines.oecd.org/mining.htm)</v>
      </c>
      <c r="D14" s="397"/>
      <c r="E14" s="179"/>
    </row>
    <row r="15" spans="1:8" ht="15">
      <c r="A15" s="176"/>
      <c r="B15" s="177" t="str">
        <f ca="1">OFFSET(L!$C$1,MATCH("Definitions"&amp;ADDRESS(ROW(),COLUMN(),4),L!$A:$A,0)-1,SL,,)</f>
        <v>云母（天然）</v>
      </c>
      <c r="C15" s="177" t="str">
        <f ca="1">OFFSET(L!$C$1,MATCH("Definitions"&amp;ADDRESS(ROW(),COLUMN(),4),L!$A:$A,0)-1,SL,,)</f>
        <v>天然云母是开采出或自然形成的矿物，如白云母或金云母。</v>
      </c>
      <c r="D15" s="397"/>
      <c r="E15" s="179"/>
    </row>
    <row r="16" spans="1:8" ht="45">
      <c r="A16" s="176"/>
      <c r="B16" s="177" t="str">
        <f ca="1">OFFSET(L!$C$1,MATCH("Definitions"&amp;ADDRESS(ROW(),COLUMN(),4),L!$A:$A,0)-1,SL,,)</f>
        <v>云母（合成）</v>
      </c>
      <c r="C16" s="177" t="str">
        <f ca="1">OFFSET(L!$C$1,MATCH("Definitions"&amp;ADDRESS(ROW(),COLUMN(),4),L!$A:$A,0)-1,SL,,)</f>
        <v>合成云母（氟金云母）是一种人工合成的材料，使用的原料包括镁、铝和硅。</v>
      </c>
      <c r="D16" s="397"/>
      <c r="E16" s="179" t="s">
        <v>15</v>
      </c>
    </row>
    <row r="17" spans="1:5" ht="45">
      <c r="A17" s="176"/>
      <c r="B17" s="177" t="str">
        <f ca="1">OFFSET(L!$C$1,MATCH("Definitions"&amp;ADDRESS(ROW(),COLUMN(),4),L!$A:$A,0)-1,SL,,)</f>
        <v>云母加工厂</v>
      </c>
      <c r="C17" s="177" t="str">
        <f ca="1">OFFSET(L!$C$1,MATCH("Definitions"&amp;ADDRESS(ROW(),COLUMN(),4),L!$A:$A,0)-1,SL,,)</f>
        <v>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v>
      </c>
      <c r="D17" s="397"/>
      <c r="E17" s="179"/>
    </row>
    <row r="18" spans="1:5" ht="30">
      <c r="A18" s="176"/>
      <c r="B18" s="177" t="str">
        <f ca="1">OFFSET(L!$C$1,MATCH("Definitions"&amp;ADDRESS(ROW(),COLUMN(),4),L!$A:$A,0)-1,SL,,)</f>
        <v>镍加工厂*</v>
      </c>
      <c r="C18" s="177" t="str">
        <f ca="1">OFFSET(L!$C$1,MATCH("Definitions"&amp;ADDRESS(ROW(),COLUMN(),4),L!$A:$A,0)-1,SL,,)</f>
        <v>镍加工厂是通过火法冶金、湿法冶金或电化学工艺，将含镍材料转化为金属镍、镍合金或中间产品的工厂。加工产品可能包括镍铁、镍生铁 (NPI)、镍锍、混合氢氧化物沉淀 (MHP)、混合硫化物沉淀 (MSP)、硫酸镍或精炼金属镍。</v>
      </c>
      <c r="D18" s="397"/>
      <c r="E18" s="179"/>
    </row>
    <row r="19" spans="1:5" ht="45">
      <c r="A19" s="176"/>
      <c r="B19" s="177" t="str">
        <f ca="1">OFFSET(L!$C$1,MATCH("Definitions"&amp;ADDRESS(ROW(),COLUMN(),4),L!$A:$A,0)-1,SL,,)</f>
        <v>加工商</v>
      </c>
      <c r="C19" s="177" t="str">
        <f ca="1">OFFSET(L!$C$1,MATCH("Definitions"&amp;ADDRESS(ROW(),COLUMN(),4),L!$A:$A,0)-1,SL,,)</f>
        <v>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v>
      </c>
      <c r="D19" s="397"/>
      <c r="E19" s="179"/>
    </row>
    <row r="20" spans="1:5" ht="15">
      <c r="A20" s="176"/>
      <c r="B20" s="177" t="str">
        <f ca="1">OFFSET(L!$C$1,MATCH("Definitions"&amp;ADDRESS(ROW(),COLUMN(),4),L!$A:$A,0)-1,SL,,)</f>
        <v>产品</v>
      </c>
      <c r="C20" s="177" t="str">
        <f ca="1">OFFSET(L!$C$1,MATCH("Definitions"&amp;ADDRESS(ROW(),COLUMN(),4),L!$A:$A,0)-1,SL,,)</f>
        <v xml:space="preserve">公司的产品或成品是指在制造生产阶段或最后完成阶段的物料或物品，并且已可以交付或销售给客户。 </v>
      </c>
      <c r="D20" s="397"/>
      <c r="E20" s="179"/>
    </row>
    <row r="21" spans="1:5" ht="75">
      <c r="A21" s="176"/>
      <c r="B21" s="177" t="str">
        <f ca="1">OFFSET(L!$C$1,MATCH("Definitions"&amp;ADDRESS(ROW(),COLUMN(),4),L!$A:$A,0)-1,SL,,)</f>
        <v>回收或废料源</v>
      </c>
      <c r="C21" s="177" t="str">
        <f ca="1">OFFSET(L!$C$1,MATCH("Definitions"&amp;ADDRESS(ROW(),COLUMN(),4),L!$A:$A,0)-1,SL,,)</f>
        <v>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
注：至本模版出版之日，目前尚未进行规模化回收用后云母。</v>
      </c>
      <c r="D21" s="397"/>
      <c r="E21" s="179" t="s">
        <v>15</v>
      </c>
    </row>
    <row r="22" spans="1:5" ht="75">
      <c r="A22" s="176"/>
      <c r="B22" s="177" t="str">
        <f ca="1">OFFSET(L!$C$1,MATCH("Definitions"&amp;ADDRESS(ROW(),COLUMN(),4),L!$A:$A,0)-1,SL,,)</f>
        <v>责任商业联盟 (RBA)</v>
      </c>
      <c r="C22" s="177" t="str">
        <f ca="1">OFFSET(L!$C$1,MATCH("Definitions"&amp;ADDRESS(ROW(),COLUMN(),4),L!$A:$A,0)-1,SL,,)</f>
        <v xml:space="preserve">责任商业联盟成立于 2004 年，是全球最大的
致力于在电子行业供应链中倡导企业责任的行业联盟。
(http://www.responsiblebusiness.org)
</v>
      </c>
      <c r="D22" s="397"/>
      <c r="E22" s="179" t="s">
        <v>16</v>
      </c>
    </row>
    <row r="23" spans="1:5" ht="45">
      <c r="A23" s="176"/>
      <c r="B23" s="177" t="str">
        <f ca="1">OFFSET(L!$C$1,MATCH("Definitions"&amp;ADDRESS(ROW(),COLUMN(),4),L!$A:$A,0)-1,SL,,)</f>
        <v>不使用冲突矿产冶炼厂计划（RMAP）</v>
      </c>
      <c r="C23" s="177"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397"/>
      <c r="E23" s="179"/>
    </row>
    <row r="24" spans="1:5" ht="105">
      <c r="A24" s="176"/>
      <c r="B24" s="177" t="str">
        <f ca="1">OFFSET(L!$C$1,MATCH("Definitions"&amp;ADDRESS(ROW(),COLUMN(),4),L!$A:$A,0)-1,SL,,)</f>
        <v>负责任矿物计划 (RMI)</v>
      </c>
      <c r="C24" s="177" t="str">
        <f ca="1">OFFSET(L!$C$1,MATCH("Definitions"&amp;ADDRESS(ROW(),COLUMN(),4),L!$A:$A,0)-1,SL,,)</f>
        <v>负责任矿物计划 (RMI) 是由责任商业联盟和全球电子永续
倡议组织的成员于 2008 发起成立，
已发展成为公司解决其供应链中的冲突矿产问题而最广泛使用和认可的资源之一。今天来自 7 个不同行业的超过 150 家公司加入了 RMI，这些公司贡献了一系列工具和资源，包括负责任矿物审验流程、冲突矿产报告模板、合理原产国查询数据以及各类关于冲突矿产采购的指导文档。RMI 还定期举办关于冲突矿产问题
的研讨会，促进政策制订，并且与主要公民社会组织和政府展开辩论。更多信息请访问 http://www.responsiblemineralsinitiative.org/。</v>
      </c>
      <c r="D24" s="397"/>
      <c r="E24" s="179" t="s">
        <v>15</v>
      </c>
    </row>
    <row r="25" spans="1:5" ht="135">
      <c r="A25" s="176"/>
      <c r="B25" s="177" t="str">
        <f ca="1">OFFSET(L!$C$1,MATCH("Definitions"&amp;ADDRESS(ROW(),COLUMN(),4),L!$A:$A,0)-1,SL,,)</f>
        <v>RMAP 合规冶炼厂目录</v>
      </c>
      <c r="C25" s="177" t="str">
        <f ca="1">OFFSET(L!$C$1,MATCH("Definitions"&amp;ADDRESS(ROW(),COLUMN(),4),L!$A:$A,0)-1,SL,,)</f>
        <v>负责任矿物审验流程 (RMAP) 中的合规冶炼
厂目录包含了所有被评估并且符合标准的冶炼厂和精炼厂。其中的标准有负责任矿物审验流程 (RMAP)、负责任矿物计划 (RMI) 或其它对等机构计划（如，责任珠宝委员会或伦敦金银市场协会）。如果冶炼厂或精炼厂不在目录内，则表示其未完成 RMAP 评估或不
符合 RMAP 标准要求。
要查看经验证符合 RMAP 的冶炼厂和精炼厂
目录，请访问 www.responsiblemineralsinitiative.
org。</v>
      </c>
      <c r="D25" s="397"/>
      <c r="E25" s="179" t="s">
        <v>13</v>
      </c>
    </row>
    <row r="26" spans="1:5" ht="45">
      <c r="A26" s="176"/>
      <c r="B26" s="177" t="str">
        <f ca="1">OFFSET(L!$C$1,MATCH("Definitions"&amp;ADDRESS(ROW(),COLUMN(),4),L!$A:$A,0)-1,SL,,)</f>
        <v>冶炼厂</v>
      </c>
      <c r="C26" s="177" t="str">
        <f ca="1">OFFSET(L!$C$1,MATCH("Definitions"&amp;ADDRESS(ROW(),COLUMN(),4),L!$A:$A,0)-1,SL,,)</f>
        <v>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v>
      </c>
      <c r="D26" s="397"/>
      <c r="E26" s="179"/>
    </row>
    <row r="27" spans="1:5" ht="30">
      <c r="A27" s="176"/>
      <c r="B27" s="177" t="str">
        <f ca="1">OFFSET(L!$C$1,MATCH("Definitions"&amp;ADDRESS(ROW(),COLUMN(),4),L!$A:$A,0)-1,SL,,)</f>
        <v>冶炼厂识别序号</v>
      </c>
      <c r="C27" s="177" t="str">
        <f ca="1">OFFSET(L!$C$1,MATCH("Definitions"&amp;ADDRESS(ROW(),COLUMN(),4),L!$A:$A,0)-1,SL,,)</f>
        <v>RMI 为一些公司指定的唯一识别号，这些公司被供应链中的成员报告为冶炼厂或精炼厂，无论它们是否经过验证符合 RMAP 审计标准或其他适用审计计划所定义的冶炼厂或精炼厂的特征。</v>
      </c>
      <c r="D27" s="397"/>
      <c r="E27" s="179"/>
    </row>
    <row r="28" spans="1:5" ht="15">
      <c r="A28" s="176"/>
      <c r="B28" s="399" t="str">
        <f ca="1">OFFSET(L!$C$1,MATCH("Definitions"&amp;ADDRESS(ROW(),COLUMN(),4),L!$A:$A,0)-1,SL,,)</f>
        <v>* 请查阅 EMRT 填写指南，了解更多关于本矿产主要和次要来源的详情。</v>
      </c>
      <c r="C28" s="399"/>
      <c r="D28" s="397"/>
      <c r="E28" s="179"/>
    </row>
    <row r="29" spans="1:5" ht="15">
      <c r="A29" s="176"/>
      <c r="B29" s="396" t="str">
        <f ca="1">OFFSET(L!$C$1,MATCH("General"&amp;"Cpy",L!$A:$A,0)-1,SL,,)</f>
        <v>© 2025 负责任矿物计划。保留所有权利。</v>
      </c>
      <c r="C29" s="396"/>
      <c r="D29" s="397"/>
      <c r="E29" s="179"/>
    </row>
    <row r="30" spans="1:5" ht="13.5" thickBot="1">
      <c r="A30" s="180"/>
      <c r="B30" s="181"/>
      <c r="C30" s="181"/>
      <c r="D30" s="398"/>
    </row>
    <row r="31" spans="1:5" ht="13.5"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abSelected="1" topLeftCell="A10" zoomScale="80" zoomScaleNormal="80" workbookViewId="0">
      <selection activeCell="D22" sqref="D22:J22"/>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03"/>
      <c r="B1" s="404"/>
      <c r="C1" s="404"/>
      <c r="D1" s="404"/>
      <c r="E1" s="404"/>
      <c r="F1" s="404"/>
      <c r="G1" s="404"/>
      <c r="H1" s="404"/>
      <c r="I1" s="404"/>
      <c r="J1" s="404"/>
      <c r="K1" s="405"/>
      <c r="L1" s="102"/>
      <c r="P1" s="2"/>
      <c r="Q1" s="2"/>
      <c r="R1" s="2"/>
      <c r="S1" s="2"/>
      <c r="T1" s="2"/>
      <c r="U1" s="2"/>
      <c r="V1" s="2"/>
      <c r="W1" s="2"/>
      <c r="X1" s="2"/>
      <c r="Y1" s="2"/>
      <c r="Z1" s="2"/>
      <c r="AA1" s="2"/>
      <c r="AB1" s="2"/>
      <c r="AC1" s="2"/>
      <c r="AD1" s="2"/>
      <c r="AE1" s="2"/>
      <c r="AF1" s="2"/>
      <c r="AG1" s="2"/>
      <c r="AH1" s="2"/>
    </row>
    <row r="2" spans="1:34" ht="81.75" customHeight="1">
      <c r="A2" s="27"/>
      <c r="B2" s="283"/>
      <c r="C2" s="28"/>
      <c r="D2" s="406" t="str">
        <f ca="1">OFFSET(L!$C$1,MATCH("Declaration"&amp;ADDRESS(ROW(),COLUMN(),4),L!$A:$A,0)-1,SL,,)</f>
        <v>扩展矿物报告模版 (EMRT)</v>
      </c>
      <c r="E2" s="407"/>
      <c r="F2" s="407"/>
      <c r="G2" s="407"/>
      <c r="H2" s="407"/>
      <c r="I2" s="407"/>
      <c r="J2" s="408"/>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20051</v>
      </c>
      <c r="E3" s="442"/>
      <c r="F3" s="443"/>
      <c r="G3" s="443"/>
      <c r="H3" s="443"/>
      <c r="I3" s="443"/>
      <c r="J3" s="190" t="s">
        <v>19342</v>
      </c>
      <c r="K3" s="29"/>
      <c r="L3" s="102"/>
      <c r="P3" s="38">
        <f>MATCH($D$3,LN,0)</f>
        <v>2</v>
      </c>
    </row>
    <row r="4" spans="1:34" ht="15.75">
      <c r="A4" s="27"/>
      <c r="B4" s="415" t="str">
        <f ca="1">OFFSET(L!$C$1,MATCH("Declaration"&amp;ADDRESS(ROW(),COLUMN(),4),L!$A:$A,0)-1,SL,,)</f>
        <v>本文件旨在收集产品中使用的特定原材料（特别是钴或天然云母）的采购信息。</v>
      </c>
      <c r="C4" s="415"/>
      <c r="D4" s="415"/>
      <c r="E4" s="415"/>
      <c r="F4" s="415"/>
      <c r="G4" s="415"/>
      <c r="H4" s="415"/>
      <c r="I4" s="419" t="str">
        <f ca="1">OFFSET(L!$C$1,MATCH("Declaration"&amp;ADDRESS(ROW(),COLUMN(),4),L!$A:$A,0)-1,SL,,)</f>
        <v>链接至条款和条件</v>
      </c>
      <c r="J4" s="419"/>
      <c r="K4" s="29"/>
      <c r="L4" s="104"/>
      <c r="P4" s="2"/>
      <c r="Q4" s="2"/>
      <c r="R4" s="2"/>
      <c r="S4" s="2"/>
      <c r="T4" s="2"/>
      <c r="U4" s="2"/>
      <c r="V4" s="2"/>
      <c r="W4" s="2"/>
      <c r="X4" s="2"/>
      <c r="Y4" s="2"/>
      <c r="Z4" s="2"/>
      <c r="AA4" s="2"/>
      <c r="AB4" s="2"/>
      <c r="AC4" s="2"/>
      <c r="AD4" s="2"/>
      <c r="AE4" s="2"/>
      <c r="AF4" s="2"/>
      <c r="AG4" s="2"/>
      <c r="AH4" s="2"/>
    </row>
    <row r="5" spans="1:34" ht="15">
      <c r="A5" s="125" t="str">
        <f>LEFT(D9,1)</f>
        <v>B</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15" t="str">
        <f ca="1">OFFSET(L!$C$1,MATCH("Declaration"&amp;ADDRESS(ROW(),COLUMN(),4),L!$A:$A,0)-1,SL,,)</f>
        <v>必填字段标记以星号 (*)。参考说明选项卡，获取关于如何答复每个问题的指南。</v>
      </c>
      <c r="C6" s="415"/>
      <c r="D6" s="415"/>
      <c r="E6" s="415"/>
      <c r="F6" s="415"/>
      <c r="G6" s="415"/>
      <c r="H6" s="415"/>
      <c r="I6" s="415"/>
      <c r="J6" s="415"/>
      <c r="K6" s="29"/>
      <c r="L6" s="104" t="s">
        <v>18</v>
      </c>
      <c r="P6" s="2"/>
      <c r="Q6" s="2"/>
      <c r="R6" s="2"/>
      <c r="S6" s="2"/>
      <c r="T6" s="2"/>
      <c r="U6" s="2"/>
      <c r="V6" s="2"/>
      <c r="W6" s="2"/>
      <c r="X6" s="2"/>
      <c r="Y6" s="2"/>
      <c r="Z6" s="2"/>
      <c r="AA6" s="2"/>
      <c r="AB6" s="2"/>
      <c r="AC6" s="2"/>
      <c r="AD6" s="2"/>
      <c r="AE6" s="2"/>
      <c r="AF6" s="2"/>
      <c r="AG6" s="2"/>
      <c r="AH6" s="2"/>
    </row>
    <row r="7" spans="1:34" ht="15.75">
      <c r="A7" s="27"/>
      <c r="B7" s="420" t="str">
        <f ca="1">OFFSET(L!$C$1,MATCH("Declaration"&amp;ADDRESS(ROW(),COLUMN(),4),L!$A:$A,0)-1,SL,,)</f>
        <v>公司信息</v>
      </c>
      <c r="C7" s="420"/>
      <c r="D7" s="420"/>
      <c r="E7" s="420"/>
      <c r="F7" s="420"/>
      <c r="G7" s="420"/>
      <c r="H7" s="420"/>
      <c r="I7" s="420"/>
      <c r="J7" s="420"/>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公司名称（*）：</v>
      </c>
      <c r="C8" s="66"/>
      <c r="D8" s="409" t="s">
        <v>20052</v>
      </c>
      <c r="E8" s="410"/>
      <c r="F8" s="410"/>
      <c r="G8" s="410"/>
      <c r="H8" s="410"/>
      <c r="I8" s="410"/>
      <c r="J8" s="411"/>
      <c r="K8" s="32"/>
      <c r="L8" s="104"/>
      <c r="P8" s="2"/>
      <c r="Q8" s="2"/>
      <c r="R8" s="2"/>
      <c r="S8" s="2"/>
      <c r="T8" s="2"/>
      <c r="U8" s="2"/>
      <c r="V8" s="2"/>
      <c r="W8" s="2"/>
      <c r="X8" s="2"/>
      <c r="Y8" s="2"/>
      <c r="Z8" s="2"/>
      <c r="AA8" s="2"/>
      <c r="AB8" s="2"/>
      <c r="AC8" s="2"/>
      <c r="AD8" s="2"/>
      <c r="AE8" s="2"/>
      <c r="AF8" s="2"/>
      <c r="AG8" s="2"/>
      <c r="AH8" s="2"/>
    </row>
    <row r="9" spans="1:34" ht="16.5">
      <c r="A9" s="31"/>
      <c r="B9" s="65" t="str">
        <f ca="1">OFFSET(L!$C$1,MATCH("Declaration"&amp;ADDRESS(ROW(),COLUMN(),4),L!$A:$A,0)-1,SL,,)</f>
        <v>申报范围或种类 (*):</v>
      </c>
      <c r="C9" s="66"/>
      <c r="D9" s="445" t="s">
        <v>20</v>
      </c>
      <c r="E9" s="446"/>
      <c r="F9" s="446"/>
      <c r="G9" s="447"/>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21" t="str">
        <f ca="1">OFFSET(L!$C$1,MATCH("Declaration"&amp;ADDRESS(ROW(),COLUMN(),4)&amp;LEFT($D$9,1),L!$A:$A,0)-1,SL,,)</f>
        <v>转到产品目录表输入所需申报的所有产品</v>
      </c>
      <c r="C10" s="112"/>
      <c r="D10" s="416"/>
      <c r="E10" s="417"/>
      <c r="F10" s="417"/>
      <c r="G10" s="417"/>
      <c r="H10" s="417"/>
      <c r="I10" s="417"/>
      <c r="J10" s="418"/>
      <c r="K10" s="29"/>
      <c r="L10" s="104"/>
      <c r="Q10" s="2"/>
      <c r="R10" s="2"/>
      <c r="S10" s="2"/>
      <c r="T10" s="2"/>
      <c r="U10" s="2"/>
      <c r="V10" s="2"/>
      <c r="W10" s="2"/>
      <c r="X10" s="2"/>
      <c r="Y10" s="2"/>
      <c r="Z10" s="2"/>
      <c r="AA10" s="2"/>
      <c r="AB10" s="2"/>
      <c r="AC10" s="2"/>
      <c r="AD10" s="2"/>
      <c r="AE10" s="2"/>
      <c r="AF10" s="2"/>
      <c r="AG10" s="2"/>
      <c r="AH10" s="2"/>
    </row>
    <row r="11" spans="1:34" ht="16.5">
      <c r="A11" s="31"/>
      <c r="B11" s="422"/>
      <c r="C11" s="112"/>
      <c r="D11" s="423" t="str">
        <f ca="1">IF(D9=Q9,OFFSET(L!$C$1,MATCH("Declaration"&amp;ADDRESS(ROW(),COLUMN(),4),L!$A:$A,0)-1,SL,,),"")</f>
        <v>点击此处输入此申报所适用的产品</v>
      </c>
      <c r="E11" s="424"/>
      <c r="F11" s="424"/>
      <c r="G11" s="424"/>
      <c r="H11" s="424"/>
      <c r="I11" s="424"/>
      <c r="J11" s="425"/>
      <c r="K11" s="29"/>
      <c r="L11" s="104"/>
      <c r="Q11" s="2"/>
      <c r="R11" s="2"/>
      <c r="S11" s="2"/>
      <c r="T11" s="2"/>
      <c r="U11" s="2"/>
      <c r="V11" s="2"/>
      <c r="W11" s="2"/>
      <c r="X11" s="2"/>
      <c r="Y11" s="2"/>
      <c r="Z11" s="2"/>
      <c r="AA11" s="368" t="s">
        <v>19145</v>
      </c>
      <c r="AB11" s="2"/>
      <c r="AC11" s="2"/>
      <c r="AD11" s="2"/>
      <c r="AE11" s="2"/>
      <c r="AF11" s="2"/>
      <c r="AG11" s="2"/>
      <c r="AH11" s="2"/>
    </row>
    <row r="12" spans="1:34" ht="15.75">
      <c r="A12" s="31"/>
      <c r="B12" s="426" t="str">
        <f ca="1">OFFSET(L!$C$1,MATCH("Declaration"&amp;ADDRESS(ROW(),COLUMN(),4),L!$A:$A,0)-1,SL,,)</f>
        <v>选择贵公司的矿产申报范围 (*):</v>
      </c>
      <c r="C12" s="112"/>
      <c r="D12" s="372" t="s">
        <v>40</v>
      </c>
      <c r="E12" s="428" t="s">
        <v>18641</v>
      </c>
      <c r="F12" s="429"/>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75">
      <c r="A13" s="31"/>
      <c r="B13" s="427" t="e">
        <f ca="1">OFFSET(L!$C$1,MATCH("Declaration"&amp;ADDRESS(ROW(),COLUMN(),4),L!$A:$A,0)-1,SL,,)</f>
        <v>#N/A</v>
      </c>
      <c r="C13" s="112"/>
      <c r="D13" s="372" t="s">
        <v>18644</v>
      </c>
      <c r="E13" s="428" t="s">
        <v>41</v>
      </c>
      <c r="F13" s="429"/>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5.75" hidden="1">
      <c r="A14" s="31"/>
      <c r="B14" s="430"/>
      <c r="C14" s="112"/>
      <c r="D14" s="298"/>
      <c r="E14" s="432"/>
      <c r="F14" s="433"/>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5.75" hidden="1">
      <c r="A15" s="31"/>
      <c r="B15" s="431"/>
      <c r="C15" s="112"/>
      <c r="D15" s="298"/>
      <c r="E15" s="432"/>
      <c r="F15" s="433"/>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5.75">
      <c r="A16" s="31"/>
      <c r="B16" s="33" t="str">
        <f ca="1">OFFSET(L!$C$1,MATCH("Declaration"&amp;ADDRESS(ROW(),COLUMN(),4),L!$A:$A,0)-1,SL,,)</f>
        <v xml:space="preserve">公司唯一识别信息： </v>
      </c>
      <c r="C16" s="67"/>
      <c r="D16" s="412"/>
      <c r="E16" s="413"/>
      <c r="F16" s="413"/>
      <c r="G16" s="413"/>
      <c r="H16" s="413"/>
      <c r="I16" s="413"/>
      <c r="J16" s="414"/>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5.75">
      <c r="A17" s="31"/>
      <c r="B17" s="33" t="str">
        <f ca="1">OFFSET(L!$C$1,MATCH("Declaration"&amp;ADDRESS(ROW(),COLUMN(),4),L!$A:$A,0)-1,SL,,)</f>
        <v>公司唯一授权识别信息：</v>
      </c>
      <c r="C17" s="67"/>
      <c r="D17" s="412"/>
      <c r="E17" s="413"/>
      <c r="F17" s="413"/>
      <c r="G17" s="413"/>
      <c r="H17" s="413"/>
      <c r="I17" s="413"/>
      <c r="J17" s="414"/>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5.75">
      <c r="A18" s="31"/>
      <c r="B18" s="33" t="str">
        <f ca="1">OFFSET(L!$C$1,MATCH("Declaration"&amp;ADDRESS(ROW(),COLUMN(),4),L!$A:$A,0)-1,SL,,)</f>
        <v>地址：</v>
      </c>
      <c r="C18" s="67"/>
      <c r="D18" s="412"/>
      <c r="E18" s="413"/>
      <c r="F18" s="413"/>
      <c r="G18" s="413"/>
      <c r="H18" s="413"/>
      <c r="I18" s="413"/>
      <c r="J18" s="414"/>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65" customHeight="1">
      <c r="A19" s="31"/>
      <c r="B19" s="33" t="str">
        <f ca="1">OFFSET(L!$C$1,MATCH("Declaration"&amp;ADDRESS(ROW(),COLUMN(),4),L!$A:$A,0)-1,SL,,)</f>
        <v>联系人姓名 (*):</v>
      </c>
      <c r="C19" s="67"/>
      <c r="D19" s="412" t="s">
        <v>20066</v>
      </c>
      <c r="E19" s="413"/>
      <c r="F19" s="413"/>
      <c r="G19" s="413"/>
      <c r="H19" s="413"/>
      <c r="I19" s="413"/>
      <c r="J19" s="414"/>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6.5">
      <c r="A20" s="31"/>
      <c r="B20" s="33" t="str">
        <f ca="1">OFFSET(L!$C$1,MATCH("Declaration"&amp;ADDRESS(ROW(),COLUMN(),4),L!$A:$A,0)-1,SL,,)</f>
        <v>联系人电邮地址 (*):</v>
      </c>
      <c r="C20" s="67"/>
      <c r="D20" s="434" t="s">
        <v>20067</v>
      </c>
      <c r="E20" s="435"/>
      <c r="F20" s="435"/>
      <c r="G20" s="435"/>
      <c r="H20" s="435"/>
      <c r="I20" s="435"/>
      <c r="J20" s="436"/>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 r="A21" s="31"/>
      <c r="B21" s="33" t="str">
        <f ca="1">OFFSET(L!$C$1,MATCH("Declaration"&amp;ADDRESS(ROW(),COLUMN(),4),L!$A:$A,0)-1,SL,,)</f>
        <v>联系人电话 (*):</v>
      </c>
      <c r="C21" s="67"/>
      <c r="D21" s="484" t="s">
        <v>20068</v>
      </c>
      <c r="E21" s="413"/>
      <c r="F21" s="413"/>
      <c r="G21" s="413"/>
      <c r="H21" s="413"/>
      <c r="I21" s="413"/>
      <c r="J21" s="414"/>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授权人姓名 (*):</v>
      </c>
      <c r="C22" s="67"/>
      <c r="D22" s="412" t="s">
        <v>20057</v>
      </c>
      <c r="E22" s="413"/>
      <c r="F22" s="413"/>
      <c r="G22" s="413"/>
      <c r="H22" s="413"/>
      <c r="I22" s="413"/>
      <c r="J22" s="414"/>
      <c r="K22" s="29"/>
      <c r="L22" s="98"/>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授权人职务:</v>
      </c>
      <c r="C23" s="67"/>
      <c r="D23" s="412"/>
      <c r="E23" s="413"/>
      <c r="F23" s="413"/>
      <c r="G23" s="413"/>
      <c r="H23" s="413"/>
      <c r="I23" s="413"/>
      <c r="J23" s="414"/>
      <c r="K23" s="29"/>
      <c r="L23" s="98"/>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授权人电邮地址 (*):</v>
      </c>
      <c r="C24" s="67"/>
      <c r="D24" s="434" t="s">
        <v>20058</v>
      </c>
      <c r="E24" s="435"/>
      <c r="F24" s="435"/>
      <c r="G24" s="435"/>
      <c r="H24" s="435"/>
      <c r="I24" s="435"/>
      <c r="J24" s="436"/>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授权人电话 :</v>
      </c>
      <c r="C25" s="124"/>
      <c r="D25" s="412"/>
      <c r="E25" s="413"/>
      <c r="F25" s="413"/>
      <c r="G25" s="413"/>
      <c r="H25" s="413"/>
      <c r="I25" s="413"/>
      <c r="J25" s="414"/>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授权日期 (*):</v>
      </c>
      <c r="C26" s="68"/>
      <c r="D26" s="440">
        <v>45777</v>
      </c>
      <c r="E26" s="441"/>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49"/>
      <c r="E27" s="449"/>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50" t="str">
        <f ca="1">OFFSET(L!$C$1,MATCH("Declaration"&amp;ADDRESS(ROW(),COLUMN(),4),L!$A:$A,0)-1,SL,,)</f>
        <v>根据上述指明的申报范围回答下列问题 1 - 7</v>
      </c>
      <c r="C28" s="450"/>
      <c r="D28" s="450"/>
      <c r="E28" s="450"/>
      <c r="F28" s="450"/>
      <c r="G28" s="450"/>
      <c r="H28" s="450"/>
      <c r="I28" s="450"/>
      <c r="J28" s="450"/>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是否在产品或生产流程中有意添加或使用任何指定矿产？ (*)</v>
      </c>
      <c r="C29" s="13"/>
      <c r="D29" s="448" t="str">
        <f ca="1">OFFSET(L!$C$1,MATCH("Declaration"&amp;ADDRESS(ROW(),COLUMN(),4),L!$A:$A,0)-1,SL,,)</f>
        <v>回答</v>
      </c>
      <c r="E29" s="448"/>
      <c r="F29" s="14"/>
      <c r="G29" s="37" t="str">
        <f ca="1">OFFSET(L!$C$1,MATCH("Declaration"&amp;ADDRESS(ROW(),COLUMN(),4),L!$A:$A,0)-1,SL,,)</f>
        <v>注释</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Cobalt(*)</v>
      </c>
      <c r="C30" s="28"/>
      <c r="D30" s="437" t="s">
        <v>25</v>
      </c>
      <c r="E30" s="438"/>
      <c r="F30" s="8"/>
      <c r="G30" s="400"/>
      <c r="H30" s="401"/>
      <c r="I30" s="401"/>
      <c r="J30" s="402"/>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9" t="str">
        <f t="shared" si="32"/>
        <v>Copper(*)</v>
      </c>
      <c r="C31" s="28"/>
      <c r="D31" s="437" t="s">
        <v>25</v>
      </c>
      <c r="E31" s="438"/>
      <c r="F31" s="8"/>
      <c r="G31" s="400"/>
      <c r="H31" s="401"/>
      <c r="I31" s="401"/>
      <c r="J31" s="402"/>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5">
      <c r="A32" s="34"/>
      <c r="B32" s="299" t="str">
        <f t="shared" si="32"/>
        <v>Graphite(*)</v>
      </c>
      <c r="C32" s="28"/>
      <c r="D32" s="437" t="s">
        <v>22</v>
      </c>
      <c r="E32" s="438"/>
      <c r="F32" s="8"/>
      <c r="G32" s="400"/>
      <c r="H32" s="401"/>
      <c r="I32" s="401"/>
      <c r="J32" s="402"/>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9" t="str">
        <f t="shared" si="32"/>
        <v>Lithium(*)</v>
      </c>
      <c r="C33" s="28"/>
      <c r="D33" s="437" t="s">
        <v>22</v>
      </c>
      <c r="E33" s="438"/>
      <c r="F33" s="8"/>
      <c r="G33" s="400"/>
      <c r="H33" s="401"/>
      <c r="I33" s="401"/>
      <c r="J33" s="402"/>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9" t="str">
        <f t="shared" si="32"/>
        <v>Mica(*)</v>
      </c>
      <c r="C34" s="28"/>
      <c r="D34" s="437" t="s">
        <v>22</v>
      </c>
      <c r="E34" s="438"/>
      <c r="F34" s="8"/>
      <c r="G34" s="400"/>
      <c r="H34" s="401"/>
      <c r="I34" s="401"/>
      <c r="J34" s="402"/>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9" t="str">
        <f t="shared" si="32"/>
        <v>Nickel(*)</v>
      </c>
      <c r="C35" s="28"/>
      <c r="D35" s="437" t="s">
        <v>25</v>
      </c>
      <c r="E35" s="438"/>
      <c r="F35" s="8"/>
      <c r="G35" s="400"/>
      <c r="H35" s="401"/>
      <c r="I35" s="401"/>
      <c r="J35" s="402"/>
      <c r="K35" s="29"/>
      <c r="L35" s="105"/>
      <c r="O35" s="38" t="str">
        <f t="shared" si="33"/>
        <v>(*)</v>
      </c>
      <c r="P35" s="38" t="str">
        <f t="shared" si="34"/>
        <v>(*)</v>
      </c>
      <c r="Q35" s="38" t="str">
        <f t="shared" si="35"/>
        <v>(*)</v>
      </c>
      <c r="R35" s="2"/>
      <c r="S35" s="2"/>
      <c r="T35" s="2"/>
      <c r="U35" s="2"/>
      <c r="V35" s="2"/>
      <c r="W35" s="2"/>
      <c r="X35" s="2"/>
      <c r="Y35" s="2"/>
      <c r="Z35" s="2"/>
      <c r="AA35" s="2"/>
      <c r="AB35" s="2"/>
      <c r="AC35" s="2"/>
      <c r="AD35" s="2"/>
      <c r="AE35" s="2"/>
      <c r="AF35" s="2"/>
      <c r="AG35" s="2"/>
    </row>
    <row r="36" spans="1:33" ht="22.5" hidden="1">
      <c r="A36" s="34"/>
      <c r="B36" s="299" t="str">
        <f t="shared" si="32"/>
        <v/>
      </c>
      <c r="C36" s="28"/>
      <c r="D36" s="437"/>
      <c r="E36" s="438"/>
      <c r="F36" s="8"/>
      <c r="G36" s="400"/>
      <c r="H36" s="401"/>
      <c r="I36" s="401"/>
      <c r="J36" s="402"/>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37"/>
      <c r="E37" s="438"/>
      <c r="F37" s="8"/>
      <c r="G37" s="400"/>
      <c r="H37" s="401"/>
      <c r="I37" s="401"/>
      <c r="J37" s="402"/>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37"/>
      <c r="E38" s="438"/>
      <c r="F38" s="8"/>
      <c r="G38" s="400"/>
      <c r="H38" s="401"/>
      <c r="I38" s="401"/>
      <c r="J38" s="402"/>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37"/>
      <c r="E39" s="438"/>
      <c r="F39" s="8"/>
      <c r="G39" s="400"/>
      <c r="H39" s="401"/>
      <c r="I39" s="401"/>
      <c r="J39" s="402"/>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9.149999999999999" customHeight="1">
      <c r="A41" s="34"/>
      <c r="B41" s="37" t="str">
        <f ca="1">OFFSET(L!$C$1,MATCH("Declaration"&amp;ADDRESS(ROW(),COLUMN(),4),L!$A:$A,0)-1,SL,,)&amp;Q41</f>
        <v>2) 产品中是否还存有任何指定矿产？ (*)(*)</v>
      </c>
      <c r="C41" s="13"/>
      <c r="D41" s="439" t="str">
        <f ca="1">D29</f>
        <v>回答</v>
      </c>
      <c r="E41" s="439"/>
      <c r="F41" s="14"/>
      <c r="G41" s="37" t="str">
        <f ca="1">G29</f>
        <v>注释</v>
      </c>
      <c r="H41" s="37"/>
      <c r="I41" s="37"/>
      <c r="J41" s="73"/>
      <c r="K41" s="29"/>
      <c r="L41" s="99" t="s">
        <v>15</v>
      </c>
      <c r="P41" s="301">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Cobalt(*)</v>
      </c>
      <c r="C42" s="28"/>
      <c r="D42" s="437" t="s">
        <v>25</v>
      </c>
      <c r="E42" s="438"/>
      <c r="F42" s="8"/>
      <c r="G42" s="400"/>
      <c r="H42" s="401"/>
      <c r="I42" s="401"/>
      <c r="J42" s="402"/>
      <c r="K42" s="29"/>
      <c r="L42" s="105"/>
      <c r="P42" s="301" t="str">
        <f>IF(OR(D30="No",D30="Unknown",D30="Not declaring"),"",O30)</f>
        <v>(*)</v>
      </c>
      <c r="R42" s="2"/>
      <c r="S42" s="302" t="str">
        <f>IF(COUNTIF(D42,"Yes"),AA12,"")</f>
        <v>Cobalt</v>
      </c>
      <c r="T42" s="303" t="str">
        <f>IF(S43="",S42,IF(S42="",S43,IF(S42&gt;S43,S43,S42)))</f>
        <v>Cobalt</v>
      </c>
      <c r="U42" s="303" t="str">
        <f>T42</f>
        <v>Cobalt</v>
      </c>
      <c r="V42" s="303" t="str">
        <f t="shared" ref="V42" si="37">IF(U43="",U42,IF(U42="",U43,IF(U42&gt;U43,U43,U42)))</f>
        <v>Cobalt</v>
      </c>
      <c r="W42" s="303" t="str">
        <f t="shared" ref="W42" si="38">V42</f>
        <v>Cobalt</v>
      </c>
      <c r="X42" s="303" t="str">
        <f t="shared" ref="X42" si="39">IF(W43="",W42,IF(W42="",W43,IF(W42&gt;W43,W43,W42)))</f>
        <v>Cobalt</v>
      </c>
      <c r="Y42" s="303" t="str">
        <f t="shared" ref="Y42" si="40">X42</f>
        <v>Cobalt</v>
      </c>
      <c r="Z42" s="303" t="str">
        <f t="shared" ref="Z42" si="41">IF(Y43="",Y42,IF(Y42="",Y43,IF(Y42&gt;Y43,Y43,Y42)))</f>
        <v>Cobalt</v>
      </c>
      <c r="AA42" s="303" t="str">
        <f t="shared" ref="AA42" si="42">Z42</f>
        <v>Cobalt</v>
      </c>
      <c r="AB42" s="303" t="str">
        <f t="shared" ref="AB42" si="43">IF(AA43="",AA42,IF(AA42="",AA43,IF(AA42&gt;AA43,AA43,AA42)))</f>
        <v>Cobalt</v>
      </c>
      <c r="AC42" s="303" t="str">
        <f t="shared" ref="AC42" si="44">AB42</f>
        <v>Cobalt</v>
      </c>
      <c r="AD42" s="2"/>
      <c r="AE42" s="2"/>
      <c r="AF42" s="2"/>
      <c r="AG42" s="2"/>
    </row>
    <row r="43" spans="1:33" ht="22.5">
      <c r="A43" s="34"/>
      <c r="B43" s="300" t="str">
        <f t="shared" si="36"/>
        <v>Copper(*)</v>
      </c>
      <c r="C43" s="28"/>
      <c r="D43" s="437" t="s">
        <v>25</v>
      </c>
      <c r="E43" s="438"/>
      <c r="F43" s="8"/>
      <c r="G43" s="400"/>
      <c r="H43" s="401"/>
      <c r="I43" s="401"/>
      <c r="J43" s="402"/>
      <c r="K43" s="29"/>
      <c r="L43" s="105"/>
      <c r="P43" s="301" t="str">
        <f t="shared" ref="P43:P51" si="45">IF(OR(D31="No",D31="Unknown",D31="Not declaring"),"",O31)</f>
        <v>(*)</v>
      </c>
      <c r="R43" s="2"/>
      <c r="S43" s="302" t="str">
        <f t="shared" ref="S43:S51" si="46">IF(COUNTIF(D43,"Yes"),AA13,"")</f>
        <v>Copper</v>
      </c>
      <c r="T43" s="303" t="str">
        <f>IF(S43="",S43,IF(S42="",S42,IF(S42&gt;S43,S42,S43)))</f>
        <v>Copper</v>
      </c>
      <c r="U43" s="303" t="str">
        <f t="shared" ref="U43" si="47">IF(T44="",T43,IF(T43="",T44,IF(T43&gt;T44,T44,T43)))</f>
        <v>Copper</v>
      </c>
      <c r="V43" s="303" t="str">
        <f t="shared" ref="V43" si="48">IF(U43="",U43,IF(U42="",U42,IF(U42&gt;U43,U42,U43)))</f>
        <v>Copper</v>
      </c>
      <c r="W43" s="303" t="str">
        <f t="shared" ref="W43" si="49">IF(V44="",V43,IF(V43="",V44,IF(V43&gt;V44,V44,V43)))</f>
        <v>Copper</v>
      </c>
      <c r="X43" s="303" t="str">
        <f t="shared" ref="X43" si="50">IF(W43="",W43,IF(W42="",W42,IF(W42&gt;W43,W42,W43)))</f>
        <v>Copper</v>
      </c>
      <c r="Y43" s="303" t="str">
        <f t="shared" ref="Y43" si="51">IF(X44="",X43,IF(X43="",X44,IF(X43&gt;X44,X44,X43)))</f>
        <v>Copper</v>
      </c>
      <c r="Z43" s="303" t="str">
        <f t="shared" ref="Z43" si="52">IF(Y43="",Y43,IF(Y42="",Y42,IF(Y42&gt;Y43,Y42,Y43)))</f>
        <v>Copper</v>
      </c>
      <c r="AA43" s="303" t="str">
        <f t="shared" ref="AA43" si="53">IF(Z44="",Z43,IF(Z43="",Z44,IF(Z43&gt;Z44,Z44,Z43)))</f>
        <v>Copper</v>
      </c>
      <c r="AB43" s="303" t="str">
        <f t="shared" ref="AB43" si="54">IF(AA43="",AA43,IF(AA42="",AA42,IF(AA42&gt;AA43,AA42,AA43)))</f>
        <v>Copper</v>
      </c>
      <c r="AC43" s="303" t="str">
        <f t="shared" ref="AC43" si="55">IF(AB44="",AB43,IF(AB43="",AB44,IF(AB43&gt;AB44,AB44,AB43)))</f>
        <v>Copper</v>
      </c>
      <c r="AD43" s="2"/>
      <c r="AE43" s="2"/>
      <c r="AF43" s="2"/>
      <c r="AG43" s="2"/>
    </row>
    <row r="44" spans="1:33" ht="22.5">
      <c r="A44" s="34"/>
      <c r="B44" s="300" t="str">
        <f t="shared" si="36"/>
        <v>Graphite</v>
      </c>
      <c r="C44" s="28"/>
      <c r="D44" s="437"/>
      <c r="E44" s="438"/>
      <c r="F44" s="8"/>
      <c r="G44" s="400"/>
      <c r="H44" s="401"/>
      <c r="I44" s="401"/>
      <c r="J44" s="402"/>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Nickel</v>
      </c>
      <c r="W44" s="303" t="str">
        <f t="shared" ref="W44" si="59">IF(V44="",V44,IF(V43="",V43,IF(V43&gt;V44,V43,V44)))</f>
        <v>Nickel</v>
      </c>
      <c r="X44" s="303" t="str">
        <f t="shared" ref="X44" si="60">IF(W45="",W44,IF(W44="",W45,IF(W44&gt;W45,W45,W44)))</f>
        <v>Nickel</v>
      </c>
      <c r="Y44" s="303" t="str">
        <f t="shared" ref="Y44" si="61">IF(X44="",X44,IF(X43="",X43,IF(X43&gt;X44,X43,X44)))</f>
        <v>Nickel</v>
      </c>
      <c r="Z44" s="303" t="str">
        <f t="shared" ref="Z44" si="62">IF(Y45="",Y44,IF(Y44="",Y45,IF(Y44&gt;Y45,Y45,Y44)))</f>
        <v>Nickel</v>
      </c>
      <c r="AA44" s="303" t="str">
        <f t="shared" ref="AA44" si="63">IF(Z44="",Z44,IF(Z43="",Z43,IF(Z43&gt;Z44,Z43,Z44)))</f>
        <v>Nickel</v>
      </c>
      <c r="AB44" s="303" t="str">
        <f t="shared" ref="AB44" si="64">IF(AA45="",AA44,IF(AA44="",AA45,IF(AA44&gt;AA45,AA45,AA44)))</f>
        <v>Nickel</v>
      </c>
      <c r="AC44" s="303" t="str">
        <f t="shared" ref="AC44" si="65">IF(AB44="",AB44,IF(AB43="",AB43,IF(AB43&gt;AB44,AB43,AB44)))</f>
        <v>Nickel</v>
      </c>
      <c r="AD44" s="2"/>
      <c r="AE44" s="2"/>
      <c r="AF44" s="2"/>
      <c r="AG44" s="2"/>
    </row>
    <row r="45" spans="1:33" ht="22.5">
      <c r="A45" s="34"/>
      <c r="B45" s="300" t="str">
        <f t="shared" si="36"/>
        <v>Lithium</v>
      </c>
      <c r="C45" s="28"/>
      <c r="D45" s="437"/>
      <c r="E45" s="438"/>
      <c r="F45" s="8"/>
      <c r="G45" s="400"/>
      <c r="H45" s="401"/>
      <c r="I45" s="401"/>
      <c r="J45" s="402"/>
      <c r="K45" s="29"/>
      <c r="L45" s="105"/>
      <c r="P45" s="301" t="str">
        <f t="shared" si="45"/>
        <v/>
      </c>
      <c r="R45" s="2"/>
      <c r="S45" s="302" t="str">
        <f t="shared" si="46"/>
        <v/>
      </c>
      <c r="T45" s="303" t="str">
        <f t="shared" ref="T45" si="66">IF(S45="",S45,IF(S44="",S44,IF(S44&gt;S45,S44,S45)))</f>
        <v/>
      </c>
      <c r="U45" s="303" t="str">
        <f t="shared" ref="U45" si="67">IF(T46="",T45,IF(T45="",T46,IF(T45&gt;T46,T46,T45)))</f>
        <v>Nickel</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5">
      <c r="A46" s="34"/>
      <c r="B46" s="300" t="str">
        <f t="shared" si="36"/>
        <v>Mica</v>
      </c>
      <c r="C46" s="28"/>
      <c r="D46" s="437"/>
      <c r="E46" s="438"/>
      <c r="F46" s="8"/>
      <c r="G46" s="400"/>
      <c r="H46" s="401"/>
      <c r="I46" s="401"/>
      <c r="J46" s="402"/>
      <c r="K46" s="29"/>
      <c r="L46" s="105"/>
      <c r="P46" s="301" t="str">
        <f t="shared" si="45"/>
        <v/>
      </c>
      <c r="R46" s="2"/>
      <c r="S46" s="302" t="str">
        <f t="shared" si="46"/>
        <v/>
      </c>
      <c r="T46" s="303" t="str">
        <f t="shared" ref="T46" si="76">IF(S47="",S46,IF(S46="",S47,IF(S46&gt;S47,S47,S46)))</f>
        <v>Nickel</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Nickel(*)</v>
      </c>
      <c r="C47" s="28"/>
      <c r="D47" s="437" t="s">
        <v>25</v>
      </c>
      <c r="E47" s="438"/>
      <c r="F47" s="8"/>
      <c r="G47" s="400"/>
      <c r="H47" s="401"/>
      <c r="I47" s="401"/>
      <c r="J47" s="402"/>
      <c r="K47" s="29"/>
      <c r="L47" s="105"/>
      <c r="P47" s="301" t="str">
        <f t="shared" si="45"/>
        <v>(*)</v>
      </c>
      <c r="R47" s="2"/>
      <c r="S47" s="302" t="str">
        <f t="shared" si="46"/>
        <v>Nickel</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37"/>
      <c r="E48" s="438"/>
      <c r="F48" s="8"/>
      <c r="G48" s="400"/>
      <c r="H48" s="401"/>
      <c r="I48" s="401"/>
      <c r="J48" s="402"/>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37"/>
      <c r="E49" s="438"/>
      <c r="F49" s="8"/>
      <c r="G49" s="400"/>
      <c r="H49" s="401"/>
      <c r="I49" s="401"/>
      <c r="J49" s="402"/>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37"/>
      <c r="E50" s="438"/>
      <c r="F50" s="8"/>
      <c r="G50" s="400"/>
      <c r="H50" s="401"/>
      <c r="I50" s="401"/>
      <c r="J50" s="402"/>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37"/>
      <c r="E51" s="438"/>
      <c r="F51" s="8"/>
      <c r="G51" s="400"/>
      <c r="H51" s="401"/>
      <c r="I51" s="401"/>
      <c r="J51" s="402"/>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4" customHeight="1">
      <c r="A53" s="34"/>
      <c r="B53" s="37" t="str">
        <f ca="1">OFFSET(L!$C$1,MATCH("Declaration"&amp;ADDRESS(ROW(),COLUMN(),4),L!$A:$A,0)-1,SL,,)&amp;Q53</f>
        <v>3) 贵公司供应链中是否有冶炼厂或加工厂从受冲突影响和高风险地区采购指定矿产？ （《经合组织尽职调查指南》，参见定义选项卡） (*)</v>
      </c>
      <c r="C53" s="6"/>
      <c r="D53" s="439" t="str">
        <f ca="1">D29</f>
        <v>回答</v>
      </c>
      <c r="E53" s="439"/>
      <c r="F53" s="14"/>
      <c r="G53" s="37" t="str">
        <f ca="1">G29</f>
        <v>注释</v>
      </c>
      <c r="H53" s="444"/>
      <c r="I53" s="444"/>
      <c r="J53" s="444"/>
      <c r="K53" s="29"/>
      <c r="L53" s="99"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2.5">
      <c r="A54" s="34"/>
      <c r="B54" s="300" t="str">
        <f>IF(ISERROR(AA$12),"",AA$12&amp;"")&amp;P$54</f>
        <v>Cobalt(*)</v>
      </c>
      <c r="C54" s="6"/>
      <c r="D54" s="437" t="s">
        <v>22</v>
      </c>
      <c r="E54" s="438"/>
      <c r="F54" s="40"/>
      <c r="G54" s="400"/>
      <c r="H54" s="401"/>
      <c r="I54" s="401"/>
      <c r="J54" s="402"/>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300" t="str">
        <f>IF(ISERROR(AA$13),"",AA$13&amp;"")&amp;P$55</f>
        <v>Copper(*)</v>
      </c>
      <c r="C55" s="6"/>
      <c r="D55" s="437" t="s">
        <v>22</v>
      </c>
      <c r="E55" s="438"/>
      <c r="F55" s="40"/>
      <c r="G55" s="400"/>
      <c r="H55" s="401"/>
      <c r="I55" s="401"/>
      <c r="J55" s="402"/>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2.15" customHeight="1">
      <c r="A56" s="34"/>
      <c r="B56" s="300" t="str">
        <f>IF(ISERROR(AA$14),"",AA$14&amp;"")&amp;P$56</f>
        <v>Graphite</v>
      </c>
      <c r="C56" s="6"/>
      <c r="D56" s="437"/>
      <c r="E56" s="438"/>
      <c r="F56" s="40"/>
      <c r="G56" s="400"/>
      <c r="H56" s="401"/>
      <c r="I56" s="401"/>
      <c r="J56" s="402"/>
      <c r="K56" s="29"/>
      <c r="L56" s="105"/>
      <c r="P56" s="301" t="str">
        <f t="shared" si="135"/>
        <v/>
      </c>
      <c r="Q56" s="2"/>
      <c r="R56" s="2"/>
      <c r="S56" s="2"/>
      <c r="T56" s="2"/>
      <c r="U56" s="2"/>
      <c r="V56" s="2"/>
      <c r="W56" s="2"/>
      <c r="X56" s="2"/>
      <c r="Y56" s="2">
        <v>40</v>
      </c>
      <c r="Z56" s="2"/>
      <c r="AA56" s="2"/>
      <c r="AB56" s="2"/>
      <c r="AC56" s="2"/>
      <c r="AD56" s="2"/>
      <c r="AE56" s="2"/>
      <c r="AF56" s="2"/>
    </row>
    <row r="57" spans="1:33" ht="22.15" customHeight="1">
      <c r="A57" s="34"/>
      <c r="B57" s="300" t="str">
        <f>IF(ISERROR(AA$15),"",AA$15&amp;"")&amp;P$57</f>
        <v>Lithium</v>
      </c>
      <c r="C57" s="6"/>
      <c r="D57" s="437"/>
      <c r="E57" s="438"/>
      <c r="F57" s="40"/>
      <c r="G57" s="400"/>
      <c r="H57" s="401"/>
      <c r="I57" s="401"/>
      <c r="J57" s="402"/>
      <c r="K57" s="29"/>
      <c r="L57" s="105"/>
      <c r="P57" s="301" t="str">
        <f t="shared" si="135"/>
        <v/>
      </c>
      <c r="Q57" s="2"/>
      <c r="R57" s="2"/>
      <c r="S57" s="2"/>
      <c r="T57" s="2"/>
      <c r="U57" s="2"/>
      <c r="V57" s="2"/>
      <c r="W57" s="2"/>
      <c r="X57" s="2"/>
      <c r="Y57" s="2">
        <v>41</v>
      </c>
      <c r="Z57" s="2"/>
      <c r="AA57" s="2"/>
      <c r="AB57" s="2"/>
      <c r="AC57" s="2"/>
      <c r="AD57" s="2"/>
      <c r="AE57" s="2"/>
      <c r="AF57" s="2"/>
    </row>
    <row r="58" spans="1:33" ht="22.5">
      <c r="A58" s="34"/>
      <c r="B58" s="300" t="str">
        <f>IF(ISERROR(AA$16),"",AA$16&amp;"")&amp;P$58</f>
        <v>Mica</v>
      </c>
      <c r="C58" s="6"/>
      <c r="D58" s="437"/>
      <c r="E58" s="438"/>
      <c r="F58" s="40"/>
      <c r="G58" s="400"/>
      <c r="H58" s="401"/>
      <c r="I58" s="401"/>
      <c r="J58" s="402"/>
      <c r="K58" s="29"/>
      <c r="L58" s="105"/>
      <c r="P58" s="301" t="str">
        <f t="shared" si="135"/>
        <v/>
      </c>
      <c r="Q58" s="2"/>
      <c r="R58" s="2"/>
      <c r="S58" s="2"/>
      <c r="T58" s="2"/>
      <c r="U58" s="2"/>
      <c r="V58" s="2"/>
      <c r="W58" s="2"/>
      <c r="X58" s="2"/>
      <c r="Y58" s="2">
        <v>39</v>
      </c>
      <c r="Z58" s="2"/>
      <c r="AA58" s="2"/>
      <c r="AB58" s="2"/>
      <c r="AC58" s="2"/>
      <c r="AD58" s="2"/>
      <c r="AE58" s="2"/>
      <c r="AF58" s="2"/>
    </row>
    <row r="59" spans="1:33" ht="22.5">
      <c r="A59" s="34"/>
      <c r="B59" s="300" t="str">
        <f>IF(ISERROR(AA$17),"",AA$17&amp;"")&amp;P$59</f>
        <v>Nickel(*)</v>
      </c>
      <c r="C59" s="6"/>
      <c r="D59" s="437" t="s">
        <v>22</v>
      </c>
      <c r="E59" s="438"/>
      <c r="F59" s="40"/>
      <c r="G59" s="400"/>
      <c r="H59" s="401"/>
      <c r="I59" s="401"/>
      <c r="J59" s="402"/>
      <c r="K59" s="29"/>
      <c r="L59" s="105"/>
      <c r="P59" s="301" t="str">
        <f t="shared" si="135"/>
        <v>(*)</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37"/>
      <c r="E60" s="438"/>
      <c r="F60" s="40"/>
      <c r="G60" s="400"/>
      <c r="H60" s="401"/>
      <c r="I60" s="401"/>
      <c r="J60" s="402"/>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37"/>
      <c r="E61" s="438"/>
      <c r="F61" s="40"/>
      <c r="G61" s="400"/>
      <c r="H61" s="401"/>
      <c r="I61" s="401"/>
      <c r="J61" s="402"/>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37"/>
      <c r="E62" s="438"/>
      <c r="F62" s="40"/>
      <c r="G62" s="400"/>
      <c r="H62" s="401"/>
      <c r="I62" s="401"/>
      <c r="J62" s="402"/>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37"/>
      <c r="E63" s="438"/>
      <c r="F63" s="40"/>
      <c r="G63" s="400"/>
      <c r="H63" s="401"/>
      <c r="I63" s="401"/>
      <c r="J63" s="402"/>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65" customHeight="1">
      <c r="A65" s="34"/>
      <c r="B65" s="37" t="str">
        <f ca="1">OFFSET(L!$C$1,MATCH("Declaration"&amp;ADDRESS(ROW(),COLUMN(),4),L!$A:$A,0)-1,SL,,)&amp;Q53</f>
        <v>4) 是否 100% 的指定矿产来自回收料或
报废料资源？ (*)</v>
      </c>
      <c r="C65" s="6"/>
      <c r="D65" s="439" t="str">
        <f ca="1">D29</f>
        <v>回答</v>
      </c>
      <c r="E65" s="439"/>
      <c r="F65" s="14"/>
      <c r="G65" s="37" t="str">
        <f ca="1">G29</f>
        <v>注释</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Cobalt(*)</v>
      </c>
      <c r="C66" s="6"/>
      <c r="D66" s="437" t="s">
        <v>22</v>
      </c>
      <c r="E66" s="438"/>
      <c r="F66" s="40"/>
      <c r="G66" s="400"/>
      <c r="H66" s="401"/>
      <c r="I66" s="401"/>
      <c r="J66" s="402"/>
      <c r="K66" s="29"/>
      <c r="L66" s="105"/>
      <c r="P66" s="2"/>
      <c r="Q66" s="2"/>
      <c r="R66" s="2"/>
      <c r="S66" s="2"/>
      <c r="T66" s="2"/>
      <c r="U66" s="2"/>
      <c r="V66" s="2"/>
      <c r="W66" s="2"/>
      <c r="X66" s="2"/>
      <c r="Y66" s="2">
        <v>44</v>
      </c>
      <c r="Z66" s="2"/>
      <c r="AA66" s="2"/>
      <c r="AB66" s="2"/>
      <c r="AC66" s="2"/>
      <c r="AD66" s="2"/>
      <c r="AE66" s="2"/>
      <c r="AF66" s="2"/>
      <c r="AG66" s="2"/>
    </row>
    <row r="67" spans="1:33" ht="19.899999999999999" customHeight="1">
      <c r="A67" s="34"/>
      <c r="B67" s="300" t="str">
        <f>IF(ISERROR(AA$13),"",AA$13&amp;"")&amp;P$55</f>
        <v>Copper(*)</v>
      </c>
      <c r="C67" s="6"/>
      <c r="D67" s="437" t="s">
        <v>22</v>
      </c>
      <c r="E67" s="438"/>
      <c r="F67" s="40"/>
      <c r="G67" s="400"/>
      <c r="H67" s="401"/>
      <c r="I67" s="401"/>
      <c r="J67" s="402"/>
      <c r="K67" s="29"/>
      <c r="L67" s="105"/>
      <c r="P67" s="2"/>
      <c r="Q67" s="2"/>
      <c r="R67" s="2"/>
      <c r="S67" s="2"/>
      <c r="T67" s="2"/>
      <c r="U67" s="2"/>
      <c r="V67" s="2"/>
      <c r="W67" s="2"/>
      <c r="X67" s="2"/>
      <c r="Y67" s="2">
        <v>45</v>
      </c>
      <c r="Z67" s="2"/>
      <c r="AA67" s="2"/>
      <c r="AB67" s="2"/>
      <c r="AC67" s="2"/>
      <c r="AD67" s="2"/>
      <c r="AE67" s="2"/>
      <c r="AF67" s="2"/>
      <c r="AG67" s="2"/>
    </row>
    <row r="68" spans="1:33" ht="19.899999999999999" customHeight="1">
      <c r="A68" s="34"/>
      <c r="B68" s="300" t="str">
        <f>IF(ISERROR(AA$14),"",AA$14&amp;"")&amp;P$56</f>
        <v>Graphite</v>
      </c>
      <c r="C68" s="6"/>
      <c r="D68" s="437"/>
      <c r="E68" s="438"/>
      <c r="F68" s="40"/>
      <c r="G68" s="400"/>
      <c r="H68" s="401"/>
      <c r="I68" s="401"/>
      <c r="J68" s="402"/>
      <c r="K68" s="29"/>
      <c r="L68" s="105"/>
      <c r="P68" s="2"/>
      <c r="Q68" s="2"/>
      <c r="R68" s="2"/>
      <c r="S68" s="2"/>
      <c r="T68" s="2"/>
      <c r="U68" s="2"/>
      <c r="V68" s="2"/>
      <c r="W68" s="2"/>
      <c r="X68" s="2"/>
      <c r="Y68" s="2">
        <v>45</v>
      </c>
      <c r="Z68" s="2"/>
      <c r="AA68" s="2"/>
      <c r="AB68" s="2"/>
      <c r="AC68" s="2"/>
      <c r="AD68" s="2"/>
      <c r="AE68" s="2"/>
      <c r="AF68" s="2"/>
      <c r="AG68" s="2"/>
    </row>
    <row r="69" spans="1:33" ht="19.899999999999999" customHeight="1">
      <c r="A69" s="34"/>
      <c r="B69" s="300" t="str">
        <f>IF(ISERROR(AA$15),"",AA$15&amp;"")&amp;P$57</f>
        <v>Lithium</v>
      </c>
      <c r="C69" s="6"/>
      <c r="D69" s="437"/>
      <c r="E69" s="438"/>
      <c r="F69" s="40"/>
      <c r="G69" s="400"/>
      <c r="H69" s="401"/>
      <c r="I69" s="401"/>
      <c r="J69" s="402"/>
      <c r="K69" s="29"/>
      <c r="L69" s="105"/>
      <c r="P69" s="2"/>
      <c r="Q69" s="2"/>
      <c r="R69" s="2"/>
      <c r="S69" s="2"/>
      <c r="T69" s="2"/>
      <c r="U69" s="2"/>
      <c r="V69" s="2"/>
      <c r="W69" s="2"/>
      <c r="X69" s="2"/>
      <c r="Y69" s="2">
        <v>45</v>
      </c>
      <c r="Z69" s="2"/>
      <c r="AA69" s="2"/>
      <c r="AB69" s="2"/>
      <c r="AC69" s="2"/>
      <c r="AD69" s="2"/>
      <c r="AE69" s="2"/>
      <c r="AF69" s="2"/>
      <c r="AG69" s="2"/>
    </row>
    <row r="70" spans="1:33" ht="19.899999999999999" customHeight="1">
      <c r="A70" s="34"/>
      <c r="B70" s="300" t="str">
        <f>IF(ISERROR(AA$16),"",AA$16&amp;"")&amp;P$58</f>
        <v>Mica</v>
      </c>
      <c r="C70" s="6"/>
      <c r="D70" s="437"/>
      <c r="E70" s="438"/>
      <c r="F70" s="40"/>
      <c r="G70" s="400"/>
      <c r="H70" s="401"/>
      <c r="I70" s="401"/>
      <c r="J70" s="402"/>
      <c r="K70" s="29"/>
      <c r="L70" s="105"/>
      <c r="P70" s="2"/>
      <c r="Q70" s="2"/>
      <c r="R70" s="2"/>
      <c r="S70" s="2"/>
      <c r="T70" s="2"/>
      <c r="U70" s="2"/>
      <c r="V70" s="2"/>
      <c r="W70" s="2"/>
      <c r="X70" s="2"/>
      <c r="Y70" s="2">
        <v>45</v>
      </c>
      <c r="Z70" s="2"/>
      <c r="AA70" s="2"/>
      <c r="AB70" s="2"/>
      <c r="AC70" s="2"/>
      <c r="AD70" s="2"/>
      <c r="AE70" s="2"/>
      <c r="AF70" s="2"/>
      <c r="AG70" s="2"/>
    </row>
    <row r="71" spans="1:33" ht="19.899999999999999" customHeight="1">
      <c r="A71" s="34"/>
      <c r="B71" s="300" t="str">
        <f>IF(ISERROR(AA$17),"",AA$17&amp;"")&amp;P$59</f>
        <v>Nickel(*)</v>
      </c>
      <c r="C71" s="6"/>
      <c r="D71" s="437" t="s">
        <v>22</v>
      </c>
      <c r="E71" s="438"/>
      <c r="F71" s="40"/>
      <c r="G71" s="400"/>
      <c r="H71" s="401"/>
      <c r="I71" s="401"/>
      <c r="J71" s="402"/>
      <c r="K71" s="29"/>
      <c r="L71" s="105"/>
      <c r="P71" s="2"/>
      <c r="Q71" s="2"/>
      <c r="R71" s="2"/>
      <c r="S71" s="2"/>
      <c r="T71" s="2"/>
      <c r="U71" s="2"/>
      <c r="V71" s="2"/>
      <c r="W71" s="2"/>
      <c r="X71" s="2"/>
      <c r="Y71" s="2">
        <v>45</v>
      </c>
      <c r="Z71" s="2"/>
      <c r="AA71" s="2"/>
      <c r="AB71" s="2"/>
      <c r="AC71" s="2"/>
      <c r="AD71" s="2"/>
      <c r="AE71" s="2"/>
      <c r="AF71" s="2"/>
      <c r="AG71" s="2"/>
    </row>
    <row r="72" spans="1:33" ht="19.899999999999999" hidden="1" customHeight="1">
      <c r="A72" s="34"/>
      <c r="B72" s="300" t="str">
        <f>IF(ISERROR(AA$18),"",AA$18&amp;"")&amp;P$60</f>
        <v/>
      </c>
      <c r="C72" s="6"/>
      <c r="D72" s="437"/>
      <c r="E72" s="438"/>
      <c r="F72" s="40"/>
      <c r="G72" s="400"/>
      <c r="H72" s="401"/>
      <c r="I72" s="401"/>
      <c r="J72" s="402"/>
      <c r="K72" s="29"/>
      <c r="L72" s="105"/>
      <c r="P72" s="2"/>
      <c r="Q72" s="2"/>
      <c r="R72" s="2"/>
      <c r="S72" s="2"/>
      <c r="T72" s="2"/>
      <c r="U72" s="2"/>
      <c r="V72" s="2"/>
      <c r="W72" s="2"/>
      <c r="X72" s="2"/>
      <c r="Y72" s="2">
        <v>45</v>
      </c>
      <c r="Z72" s="2"/>
      <c r="AA72" s="2"/>
      <c r="AB72" s="2"/>
      <c r="AC72" s="2"/>
      <c r="AD72" s="2"/>
      <c r="AE72" s="2"/>
      <c r="AF72" s="2"/>
      <c r="AG72" s="2"/>
    </row>
    <row r="73" spans="1:33" ht="19.899999999999999" hidden="1" customHeight="1">
      <c r="A73" s="34"/>
      <c r="B73" s="300" t="str">
        <f>IF(ISERROR(AA$19),"",AA$19&amp;"")&amp;P$61</f>
        <v/>
      </c>
      <c r="C73" s="6"/>
      <c r="D73" s="437"/>
      <c r="E73" s="438"/>
      <c r="F73" s="40"/>
      <c r="G73" s="400"/>
      <c r="H73" s="401"/>
      <c r="I73" s="401"/>
      <c r="J73" s="402"/>
      <c r="K73" s="29"/>
      <c r="L73" s="105"/>
      <c r="P73" s="2"/>
      <c r="Q73" s="2"/>
      <c r="R73" s="2"/>
      <c r="S73" s="2"/>
      <c r="T73" s="2"/>
      <c r="U73" s="2"/>
      <c r="V73" s="2"/>
      <c r="W73" s="2"/>
      <c r="X73" s="2"/>
      <c r="Y73" s="2">
        <v>45</v>
      </c>
      <c r="Z73" s="2"/>
      <c r="AA73" s="2"/>
      <c r="AB73" s="2"/>
      <c r="AC73" s="2"/>
      <c r="AD73" s="2"/>
      <c r="AE73" s="2"/>
      <c r="AF73" s="2"/>
      <c r="AG73" s="2"/>
    </row>
    <row r="74" spans="1:33" ht="19.899999999999999" hidden="1" customHeight="1">
      <c r="A74" s="34"/>
      <c r="B74" s="300" t="str">
        <f>IF(ISERROR(AA$20),"",AA$20&amp;"")&amp;P$62</f>
        <v/>
      </c>
      <c r="C74" s="6"/>
      <c r="D74" s="437"/>
      <c r="E74" s="438"/>
      <c r="F74" s="40"/>
      <c r="G74" s="400"/>
      <c r="H74" s="401"/>
      <c r="I74" s="401"/>
      <c r="J74" s="402"/>
      <c r="K74" s="29"/>
      <c r="L74" s="105"/>
      <c r="P74" s="2"/>
      <c r="Q74" s="2"/>
      <c r="R74" s="2"/>
      <c r="S74" s="2"/>
      <c r="T74" s="2"/>
      <c r="U74" s="2"/>
      <c r="V74" s="2"/>
      <c r="W74" s="2"/>
      <c r="X74" s="2"/>
      <c r="Y74" s="2">
        <v>45</v>
      </c>
      <c r="Z74" s="2"/>
      <c r="AA74" s="2"/>
      <c r="AB74" s="2"/>
      <c r="AC74" s="2"/>
      <c r="AD74" s="2"/>
      <c r="AE74" s="2"/>
      <c r="AF74" s="2"/>
      <c r="AG74" s="2"/>
    </row>
    <row r="75" spans="1:33" ht="19.899999999999999" hidden="1" customHeight="1">
      <c r="A75" s="34"/>
      <c r="B75" s="300" t="str">
        <f>IF(ISERROR(AA$21),"",AA$21&amp;"")&amp;P$63</f>
        <v/>
      </c>
      <c r="C75" s="6"/>
      <c r="D75" s="437"/>
      <c r="E75" s="438"/>
      <c r="F75" s="40"/>
      <c r="G75" s="400"/>
      <c r="H75" s="401"/>
      <c r="I75" s="401"/>
      <c r="J75" s="402"/>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百分之多少的相关供应商已对贵公司
的供应链调查提供答复？(*)</v>
      </c>
      <c r="C77" s="6"/>
      <c r="D77" s="439" t="str">
        <f ca="1">D29</f>
        <v>回答</v>
      </c>
      <c r="E77" s="439"/>
      <c r="F77" s="14"/>
      <c r="G77" s="37" t="str">
        <f ca="1">G29</f>
        <v>注释</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Cobalt(*)</v>
      </c>
      <c r="C78" s="28"/>
      <c r="D78" s="437" t="s">
        <v>20059</v>
      </c>
      <c r="E78" s="438"/>
      <c r="F78" s="40"/>
      <c r="G78" s="400"/>
      <c r="H78" s="401"/>
      <c r="I78" s="401"/>
      <c r="J78" s="402"/>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Copper(*)</v>
      </c>
      <c r="C79" s="28"/>
      <c r="D79" s="437" t="s">
        <v>20059</v>
      </c>
      <c r="E79" s="438"/>
      <c r="F79" s="40"/>
      <c r="G79" s="400"/>
      <c r="H79" s="401"/>
      <c r="I79" s="401"/>
      <c r="J79" s="402"/>
      <c r="K79" s="29"/>
      <c r="L79" s="105"/>
      <c r="P79" s="2"/>
      <c r="Q79" s="2"/>
      <c r="R79" s="2"/>
      <c r="S79" s="2"/>
      <c r="T79" s="2"/>
      <c r="U79" s="2"/>
      <c r="V79" s="2"/>
      <c r="W79" s="2"/>
      <c r="X79" s="2"/>
      <c r="Y79" s="2">
        <v>51</v>
      </c>
      <c r="Z79" s="2"/>
      <c r="AA79" s="2"/>
      <c r="AB79" s="2"/>
      <c r="AC79" s="2"/>
      <c r="AD79" s="2"/>
      <c r="AE79" s="2"/>
      <c r="AF79" s="2"/>
      <c r="AG79" s="2"/>
    </row>
    <row r="80" spans="1:33" ht="25.9" customHeight="1">
      <c r="A80" s="34"/>
      <c r="B80" s="300" t="str">
        <f>IF(ISERROR(AA$14),"",AA$14&amp;"")&amp;P$56</f>
        <v>Graphite</v>
      </c>
      <c r="C80" s="28"/>
      <c r="D80" s="437"/>
      <c r="E80" s="438"/>
      <c r="F80" s="40"/>
      <c r="G80" s="400"/>
      <c r="H80" s="401"/>
      <c r="I80" s="401"/>
      <c r="J80" s="402"/>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37"/>
      <c r="E81" s="438"/>
      <c r="F81" s="40"/>
      <c r="G81" s="400"/>
      <c r="H81" s="401"/>
      <c r="I81" s="401"/>
      <c r="J81" s="402"/>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37"/>
      <c r="E82" s="438"/>
      <c r="F82" s="40"/>
      <c r="G82" s="400"/>
      <c r="H82" s="401"/>
      <c r="I82" s="401"/>
      <c r="J82" s="402"/>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37" t="s">
        <v>20059</v>
      </c>
      <c r="E83" s="438"/>
      <c r="F83" s="40"/>
      <c r="G83" s="400"/>
      <c r="H83" s="401"/>
      <c r="I83" s="401"/>
      <c r="J83" s="402"/>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37"/>
      <c r="E84" s="438"/>
      <c r="F84" s="40"/>
      <c r="G84" s="400"/>
      <c r="H84" s="401"/>
      <c r="I84" s="401"/>
      <c r="J84" s="402"/>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37"/>
      <c r="E85" s="438"/>
      <c r="F85" s="40"/>
      <c r="G85" s="400"/>
      <c r="H85" s="401"/>
      <c r="I85" s="401"/>
      <c r="J85" s="402"/>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37"/>
      <c r="E86" s="438"/>
      <c r="F86" s="40"/>
      <c r="G86" s="400"/>
      <c r="H86" s="401"/>
      <c r="I86" s="401"/>
      <c r="J86" s="402"/>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37"/>
      <c r="E87" s="438"/>
      <c r="F87" s="40"/>
      <c r="G87" s="400"/>
      <c r="H87" s="401"/>
      <c r="I87" s="401"/>
      <c r="J87" s="402"/>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您是否识别出为贵公司的供应链供应指定矿产的所有冶炼厂或加工厂？(*)</v>
      </c>
      <c r="C89" s="6"/>
      <c r="D89" s="439" t="str">
        <f ca="1">D29</f>
        <v>回答</v>
      </c>
      <c r="E89" s="439"/>
      <c r="F89" s="14"/>
      <c r="G89" s="37" t="str">
        <f ca="1">G29</f>
        <v>注释</v>
      </c>
      <c r="H89" s="451"/>
      <c r="I89" s="451"/>
      <c r="J89" s="451"/>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Cobalt(*)</v>
      </c>
      <c r="C90" s="6"/>
      <c r="D90" s="437" t="s">
        <v>25</v>
      </c>
      <c r="E90" s="438"/>
      <c r="F90" s="40"/>
      <c r="G90" s="400"/>
      <c r="H90" s="401"/>
      <c r="I90" s="401"/>
      <c r="J90" s="402"/>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Copper(*)</v>
      </c>
      <c r="C91" s="6"/>
      <c r="D91" s="437" t="s">
        <v>25</v>
      </c>
      <c r="E91" s="438"/>
      <c r="F91" s="40"/>
      <c r="G91" s="400"/>
      <c r="H91" s="401"/>
      <c r="I91" s="401"/>
      <c r="J91" s="402"/>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Graphite</v>
      </c>
      <c r="C92" s="6"/>
      <c r="D92" s="437"/>
      <c r="E92" s="438"/>
      <c r="F92" s="40"/>
      <c r="G92" s="400"/>
      <c r="H92" s="401"/>
      <c r="I92" s="401"/>
      <c r="J92" s="402"/>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Lithium</v>
      </c>
      <c r="C93" s="6"/>
      <c r="D93" s="437"/>
      <c r="E93" s="438"/>
      <c r="F93" s="40"/>
      <c r="G93" s="400"/>
      <c r="H93" s="401"/>
      <c r="I93" s="401"/>
      <c r="J93" s="402"/>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Mica</v>
      </c>
      <c r="C94" s="6"/>
      <c r="D94" s="437"/>
      <c r="E94" s="438"/>
      <c r="F94" s="40"/>
      <c r="G94" s="400"/>
      <c r="H94" s="401"/>
      <c r="I94" s="401"/>
      <c r="J94" s="402"/>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Nickel(*)</v>
      </c>
      <c r="C95" s="6"/>
      <c r="D95" s="437" t="s">
        <v>25</v>
      </c>
      <c r="E95" s="438"/>
      <c r="F95" s="40"/>
      <c r="G95" s="400"/>
      <c r="H95" s="401"/>
      <c r="I95" s="401"/>
      <c r="J95" s="402"/>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37"/>
      <c r="E96" s="438"/>
      <c r="F96" s="40"/>
      <c r="G96" s="400"/>
      <c r="H96" s="401"/>
      <c r="I96" s="401"/>
      <c r="J96" s="402"/>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37"/>
      <c r="E97" s="438"/>
      <c r="F97" s="40"/>
      <c r="G97" s="400"/>
      <c r="H97" s="401"/>
      <c r="I97" s="401"/>
      <c r="J97" s="402"/>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37"/>
      <c r="E98" s="438"/>
      <c r="F98" s="40"/>
      <c r="G98" s="400"/>
      <c r="H98" s="401"/>
      <c r="I98" s="401"/>
      <c r="J98" s="402"/>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37"/>
      <c r="E99" s="438"/>
      <c r="F99" s="40"/>
      <c r="G99" s="400"/>
      <c r="H99" s="401"/>
      <c r="I99" s="401"/>
      <c r="J99" s="402"/>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贵公司收到的所有适用冶炼厂或加工厂信息是否已在此申报中报告？(*)</v>
      </c>
      <c r="C101" s="6"/>
      <c r="D101" s="439" t="str">
        <f ca="1">D29</f>
        <v>回答</v>
      </c>
      <c r="E101" s="439"/>
      <c r="F101" s="14"/>
      <c r="G101" s="37" t="str">
        <f ca="1">G29</f>
        <v>注释</v>
      </c>
      <c r="H101" s="451" t="str">
        <f>IF(Q115="(*)","Click here to enter smelter names","")</f>
        <v/>
      </c>
      <c r="I101" s="451"/>
      <c r="J101" s="451"/>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Cobalt(*)</v>
      </c>
      <c r="C102" s="28"/>
      <c r="D102" s="437" t="s">
        <v>25</v>
      </c>
      <c r="E102" s="438"/>
      <c r="F102" s="41"/>
      <c r="G102" s="400"/>
      <c r="H102" s="401"/>
      <c r="I102" s="401"/>
      <c r="J102" s="402"/>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Copper(*)</v>
      </c>
      <c r="C103" s="28"/>
      <c r="D103" s="437" t="s">
        <v>25</v>
      </c>
      <c r="E103" s="438"/>
      <c r="F103" s="41"/>
      <c r="G103" s="400"/>
      <c r="H103" s="401"/>
      <c r="I103" s="401"/>
      <c r="J103" s="402"/>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Graphite</v>
      </c>
      <c r="C104" s="28"/>
      <c r="D104" s="437"/>
      <c r="E104" s="438"/>
      <c r="F104" s="41"/>
      <c r="G104" s="400"/>
      <c r="H104" s="401"/>
      <c r="I104" s="401"/>
      <c r="J104" s="402"/>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Lithium</v>
      </c>
      <c r="C105" s="28"/>
      <c r="D105" s="437"/>
      <c r="E105" s="438"/>
      <c r="F105" s="41"/>
      <c r="G105" s="400"/>
      <c r="H105" s="401"/>
      <c r="I105" s="401"/>
      <c r="J105" s="402"/>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Mica</v>
      </c>
      <c r="C106" s="28"/>
      <c r="D106" s="437"/>
      <c r="E106" s="438"/>
      <c r="F106" s="41"/>
      <c r="G106" s="400"/>
      <c r="H106" s="401"/>
      <c r="I106" s="401"/>
      <c r="J106" s="402"/>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Nickel(*)</v>
      </c>
      <c r="C107" s="28"/>
      <c r="D107" s="437" t="s">
        <v>25</v>
      </c>
      <c r="E107" s="438"/>
      <c r="F107" s="41"/>
      <c r="G107" s="400"/>
      <c r="H107" s="401"/>
      <c r="I107" s="401"/>
      <c r="J107" s="402"/>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37"/>
      <c r="E108" s="438"/>
      <c r="F108" s="41"/>
      <c r="G108" s="400"/>
      <c r="H108" s="401"/>
      <c r="I108" s="401"/>
      <c r="J108" s="402"/>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37"/>
      <c r="E109" s="438"/>
      <c r="F109" s="41"/>
      <c r="G109" s="400"/>
      <c r="H109" s="401"/>
      <c r="I109" s="401"/>
      <c r="J109" s="402"/>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37"/>
      <c r="E110" s="438"/>
      <c r="F110" s="41"/>
      <c r="G110" s="400"/>
      <c r="H110" s="401"/>
      <c r="I110" s="401"/>
      <c r="J110" s="402"/>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37"/>
      <c r="E111" s="438"/>
      <c r="F111" s="43"/>
      <c r="G111" s="400"/>
      <c r="H111" s="401"/>
      <c r="I111" s="401"/>
      <c r="J111" s="402"/>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52" t="str">
        <f ca="1">OFFSET(L!$C$1,MATCH("Declaration"&amp;ADDRESS(ROW(),COLUMN(),4),L!$A:$A,0)-1,SL,,)</f>
        <v>从公司层面来回答以下问题</v>
      </c>
      <c r="C113" s="452"/>
      <c r="D113" s="452"/>
      <c r="E113" s="452"/>
      <c r="F113" s="452"/>
      <c r="G113" s="452"/>
      <c r="H113" s="452"/>
      <c r="I113" s="452"/>
      <c r="J113" s="452"/>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问题</v>
      </c>
      <c r="C114" s="71"/>
      <c r="D114" s="448" t="str">
        <f ca="1">D29</f>
        <v>回答</v>
      </c>
      <c r="E114" s="448"/>
      <c r="F114" s="46"/>
      <c r="G114" s="448" t="str">
        <f ca="1">G29</f>
        <v>注释</v>
      </c>
      <c r="H114" s="448" t="e">
        <f>HLOOKUP(SL,LT,$O114,0)</f>
        <v>#NAME?</v>
      </c>
      <c r="I114" s="448"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贵公司是否制定了可公开查阅的矿产采购政策？(*)</v>
      </c>
      <c r="C115" s="50"/>
      <c r="D115" s="437" t="s">
        <v>25</v>
      </c>
      <c r="E115" s="438"/>
      <c r="F115" s="50"/>
      <c r="G115" s="400"/>
      <c r="H115" s="401"/>
      <c r="I115" s="401"/>
      <c r="J115" s="402"/>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53"/>
      <c r="H116" s="453"/>
      <c r="I116" s="453"/>
      <c r="J116" s="453"/>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贵公司的负责任矿产采购政策是否公开发布于贵公司网页上？（备注 - 如果是，请在注释字段中注明 URL。）(*)</v>
      </c>
      <c r="C117" s="50"/>
      <c r="D117" s="437" t="s">
        <v>22</v>
      </c>
      <c r="E117" s="438"/>
      <c r="F117" s="50"/>
      <c r="G117" s="454"/>
      <c r="H117" s="455"/>
      <c r="I117" s="455"/>
      <c r="J117" s="456"/>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贵公司是否要求贵公司的直接供应商从尽职调查实践经独立第三方审计计划验证过的冶炼厂采购指定矿产？(*)</v>
      </c>
      <c r="C119" s="230"/>
      <c r="D119" s="457"/>
      <c r="E119" s="457"/>
      <c r="F119" s="233"/>
      <c r="G119" s="458"/>
      <c r="H119" s="458"/>
      <c r="I119" s="458"/>
      <c r="J119" s="458"/>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Cobalt(*)</v>
      </c>
      <c r="C120" s="294"/>
      <c r="D120" s="437" t="s">
        <v>25</v>
      </c>
      <c r="E120" s="438"/>
      <c r="F120" s="8"/>
      <c r="G120" s="400"/>
      <c r="H120" s="401"/>
      <c r="I120" s="401"/>
      <c r="J120" s="402"/>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Copper(*)</v>
      </c>
      <c r="C121" s="294"/>
      <c r="D121" s="437" t="s">
        <v>25</v>
      </c>
      <c r="E121" s="438"/>
      <c r="F121" s="8"/>
      <c r="G121" s="400"/>
      <c r="H121" s="401"/>
      <c r="I121" s="401"/>
      <c r="J121" s="402"/>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Graphite</v>
      </c>
      <c r="C122" s="6"/>
      <c r="D122" s="437"/>
      <c r="E122" s="438"/>
      <c r="F122" s="8"/>
      <c r="G122" s="400"/>
      <c r="H122" s="401"/>
      <c r="I122" s="401"/>
      <c r="J122" s="402"/>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Lithium</v>
      </c>
      <c r="C123" s="6"/>
      <c r="D123" s="437"/>
      <c r="E123" s="438"/>
      <c r="F123" s="8"/>
      <c r="G123" s="400"/>
      <c r="H123" s="401"/>
      <c r="I123" s="401"/>
      <c r="J123" s="402"/>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Mica</v>
      </c>
      <c r="C124" s="6"/>
      <c r="D124" s="437"/>
      <c r="E124" s="438"/>
      <c r="F124" s="8"/>
      <c r="G124" s="400"/>
      <c r="H124" s="401"/>
      <c r="I124" s="401"/>
      <c r="J124" s="402"/>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Nickel(*)</v>
      </c>
      <c r="C125" s="6"/>
      <c r="D125" s="437" t="s">
        <v>25</v>
      </c>
      <c r="E125" s="438"/>
      <c r="F125" s="8"/>
      <c r="G125" s="400"/>
      <c r="H125" s="401"/>
      <c r="I125" s="401"/>
      <c r="J125" s="402"/>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37"/>
      <c r="E126" s="438"/>
      <c r="F126" s="8"/>
      <c r="G126" s="400"/>
      <c r="H126" s="401"/>
      <c r="I126" s="401"/>
      <c r="J126" s="402"/>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37"/>
      <c r="E127" s="438"/>
      <c r="F127" s="8"/>
      <c r="G127" s="400"/>
      <c r="H127" s="401"/>
      <c r="I127" s="401"/>
      <c r="J127" s="402"/>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37"/>
      <c r="E128" s="438"/>
      <c r="F128" s="8"/>
      <c r="G128" s="400"/>
      <c r="H128" s="401"/>
      <c r="I128" s="401"/>
      <c r="J128" s="402"/>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37"/>
      <c r="E129" s="438"/>
      <c r="F129" s="8"/>
      <c r="G129" s="400"/>
      <c r="H129" s="401"/>
      <c r="I129" s="401"/>
      <c r="J129" s="402"/>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贵公司是否已实施负责任矿产采购的尽职调查措施？(*)</v>
      </c>
      <c r="C131" s="50"/>
      <c r="D131" s="437" t="s">
        <v>25</v>
      </c>
      <c r="E131" s="438"/>
      <c r="F131" s="50"/>
      <c r="G131" s="400"/>
      <c r="H131" s="401"/>
      <c r="I131" s="401"/>
      <c r="J131" s="402"/>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贵公司是否针对相关供应商进行指定矿产供应链调查？(*)</v>
      </c>
      <c r="C133" s="50"/>
      <c r="D133" s="462" t="s">
        <v>32</v>
      </c>
      <c r="E133" s="463"/>
      <c r="F133" s="50"/>
      <c r="G133" s="400"/>
      <c r="H133" s="401"/>
      <c r="I133" s="401"/>
      <c r="J133" s="402"/>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53"/>
      <c r="H134" s="453"/>
      <c r="I134" s="453"/>
      <c r="J134" s="453"/>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贵公司是否会根据预期审核从供应商处收到的尽职调查信息？(*)</v>
      </c>
      <c r="C135" s="50"/>
      <c r="D135" s="437" t="s">
        <v>25</v>
      </c>
      <c r="E135" s="438"/>
      <c r="F135" s="50"/>
      <c r="G135" s="400"/>
      <c r="H135" s="401"/>
      <c r="I135" s="401"/>
      <c r="J135" s="402"/>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64"/>
      <c r="H136" s="464"/>
      <c r="I136" s="464"/>
      <c r="J136" s="464"/>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贵公司的审核流程是否包括纠错行动管理？ 
(*)</v>
      </c>
      <c r="C137" s="50"/>
      <c r="D137" s="437" t="s">
        <v>25</v>
      </c>
      <c r="E137" s="438"/>
      <c r="F137" s="50"/>
      <c r="G137" s="400"/>
      <c r="H137" s="401"/>
      <c r="I137" s="401"/>
      <c r="J137" s="402"/>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59" t="str">
        <f>IF(OR($D$8="",$I$3=""),"","Click here to check required fields completion")</f>
        <v/>
      </c>
      <c r="C138" s="459"/>
      <c r="D138" s="459"/>
      <c r="E138" s="459"/>
      <c r="F138" s="459"/>
      <c r="G138" s="459"/>
      <c r="H138" s="459"/>
      <c r="I138" s="459"/>
      <c r="J138" s="459"/>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60" t="str">
        <f ca="1">OFFSET(L!$C$1,MATCH("General"&amp;"Cpy",L!$A:$A,0)-1,SL,,)</f>
        <v>© 2025 负责任矿物计划。保留所有权利。</v>
      </c>
      <c r="B139" s="461"/>
      <c r="C139" s="461"/>
      <c r="D139" s="461"/>
      <c r="E139" s="461"/>
      <c r="F139" s="461"/>
      <c r="G139" s="461"/>
      <c r="H139" s="461"/>
      <c r="I139" s="461"/>
      <c r="J139" s="461"/>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649999999999999" customHeight="1"/>
    <row r="142" spans="1:33" ht="17.649999999999999" hidden="1" customHeight="1">
      <c r="B142" s="369"/>
    </row>
    <row r="143" spans="1:33" ht="17.649999999999999" hidden="1" customHeight="1"/>
    <row r="144" spans="1:33" ht="17.649999999999999" hidden="1" customHeight="1">
      <c r="B144" s="172" t="s">
        <v>25</v>
      </c>
    </row>
    <row r="145" spans="2:2" ht="17.649999999999999" hidden="1" customHeight="1">
      <c r="B145" s="172" t="s">
        <v>22</v>
      </c>
    </row>
    <row r="146" spans="2:2" ht="17.649999999999999" hidden="1" customHeight="1">
      <c r="B146" s="172" t="s">
        <v>26</v>
      </c>
    </row>
    <row r="147" spans="2:2" ht="17.649999999999999" hidden="1" customHeight="1">
      <c r="B147" s="172" t="s">
        <v>18639</v>
      </c>
    </row>
    <row r="148" spans="2:2" ht="17.649999999999999" hidden="1" customHeight="1">
      <c r="B148" s="172" t="s">
        <v>25</v>
      </c>
    </row>
    <row r="149" spans="2:2" ht="17.649999999999999" hidden="1" customHeight="1">
      <c r="B149" s="172" t="s">
        <v>22</v>
      </c>
    </row>
    <row r="150" spans="2:2" ht="17.649999999999999" hidden="1" customHeight="1">
      <c r="B150" s="172" t="s">
        <v>26</v>
      </c>
    </row>
    <row r="151" spans="2:2" ht="17.649999999999999" hidden="1" customHeight="1">
      <c r="B151" s="309" t="s">
        <v>18917</v>
      </c>
    </row>
    <row r="152" spans="2:2" ht="17.649999999999999" hidden="1" customHeight="1">
      <c r="B152" s="172" t="s">
        <v>27</v>
      </c>
    </row>
    <row r="153" spans="2:2" ht="17.649999999999999" hidden="1" customHeight="1">
      <c r="B153" s="172" t="s">
        <v>28</v>
      </c>
    </row>
    <row r="154" spans="2:2" ht="17.649999999999999" hidden="1" customHeight="1">
      <c r="B154" s="172" t="s">
        <v>29</v>
      </c>
    </row>
    <row r="155" spans="2:2" ht="17.649999999999999" hidden="1" customHeight="1">
      <c r="B155" s="172" t="s">
        <v>30</v>
      </c>
    </row>
    <row r="156" spans="2:2" ht="17.649999999999999" hidden="1" customHeight="1">
      <c r="B156" s="172" t="s">
        <v>31</v>
      </c>
    </row>
    <row r="157" spans="2:2" ht="17.649999999999999" hidden="1" customHeight="1">
      <c r="B157" s="172" t="s">
        <v>18640</v>
      </c>
    </row>
    <row r="158" spans="2:2" ht="17.649999999999999" hidden="1" customHeight="1">
      <c r="B158" s="172" t="s">
        <v>32</v>
      </c>
    </row>
    <row r="159" spans="2:2" ht="17.649999999999999" hidden="1" customHeight="1">
      <c r="B159" s="172" t="s">
        <v>25</v>
      </c>
    </row>
    <row r="160" spans="2:2" ht="17.649999999999999" hidden="1" customHeight="1">
      <c r="B160" s="172" t="s">
        <v>22</v>
      </c>
    </row>
    <row r="161" spans="2:3" ht="17.649999999999999" hidden="1" customHeight="1">
      <c r="B161" s="172" t="s">
        <v>32</v>
      </c>
    </row>
    <row r="162" spans="2:3" ht="17.649999999999999" hidden="1" customHeight="1">
      <c r="B162" s="172" t="s">
        <v>33</v>
      </c>
    </row>
    <row r="163" spans="2:3" ht="17.649999999999999" hidden="1" customHeight="1">
      <c r="B163" s="172" t="s">
        <v>22</v>
      </c>
    </row>
    <row r="164" spans="2:3" ht="17.649999999999999" hidden="1" customHeight="1">
      <c r="B164" s="172" t="s">
        <v>25</v>
      </c>
    </row>
    <row r="165" spans="2:3" ht="17.649999999999999" hidden="1" customHeight="1">
      <c r="B165" s="172" t="s">
        <v>22</v>
      </c>
    </row>
    <row r="166" spans="2:3" ht="17.649999999999999" hidden="1" customHeight="1">
      <c r="B166" s="172" t="s">
        <v>26</v>
      </c>
    </row>
    <row r="167" spans="2:3" ht="17.649999999999999" hidden="1" customHeight="1">
      <c r="B167" s="172" t="s">
        <v>34</v>
      </c>
    </row>
    <row r="168" spans="2:3" ht="17.649999999999999" hidden="1" customHeight="1">
      <c r="B168" s="172" t="s">
        <v>35</v>
      </c>
    </row>
    <row r="169" spans="2:3" ht="17.649999999999999" hidden="1" customHeight="1">
      <c r="B169" s="172" t="s">
        <v>36</v>
      </c>
    </row>
    <row r="170" spans="2:3" ht="17.649999999999999" hidden="1" customHeight="1">
      <c r="B170" s="172" t="s">
        <v>37</v>
      </c>
    </row>
    <row r="171" spans="2:3" ht="17.649999999999999" hidden="1" customHeight="1">
      <c r="B171" s="172" t="s">
        <v>22</v>
      </c>
    </row>
    <row r="172" spans="2:3" ht="17.649999999999999" hidden="1" customHeight="1">
      <c r="B172" s="172" t="s">
        <v>25</v>
      </c>
    </row>
    <row r="173" spans="2:3" ht="17.649999999999999" hidden="1" customHeight="1">
      <c r="B173" s="172" t="s">
        <v>38</v>
      </c>
    </row>
    <row r="174" spans="2:3" ht="17.649999999999999" hidden="1" customHeight="1">
      <c r="B174" s="172" t="s">
        <v>22</v>
      </c>
    </row>
    <row r="175" spans="2:3" ht="17.649999999999999" hidden="1" customHeight="1">
      <c r="B175" s="172" t="s">
        <v>40</v>
      </c>
      <c r="C175" t="s">
        <v>19146</v>
      </c>
    </row>
    <row r="176" spans="2:3" ht="17.649999999999999" hidden="1" customHeight="1">
      <c r="B176" s="172" t="s">
        <v>18641</v>
      </c>
      <c r="C176" t="s">
        <v>19147</v>
      </c>
    </row>
    <row r="177" spans="2:3" ht="17.649999999999999" hidden="1" customHeight="1">
      <c r="B177" s="172" t="s">
        <v>18643</v>
      </c>
      <c r="C177" t="s">
        <v>19148</v>
      </c>
    </row>
    <row r="178" spans="2:3" ht="17.649999999999999" hidden="1" customHeight="1">
      <c r="B178" s="172" t="s">
        <v>18644</v>
      </c>
      <c r="C178" t="s">
        <v>19149</v>
      </c>
    </row>
    <row r="179" spans="2:3" ht="17.649999999999999" hidden="1" customHeight="1">
      <c r="B179" s="172" t="s">
        <v>41</v>
      </c>
      <c r="C179" t="s">
        <v>19150</v>
      </c>
    </row>
    <row r="180" spans="2:3" ht="17.649999999999999" hidden="1" customHeight="1">
      <c r="B180" s="172" t="s">
        <v>18642</v>
      </c>
      <c r="C180" t="s">
        <v>19151</v>
      </c>
    </row>
    <row r="181" spans="2:3" ht="17.649999999999999" hidden="1" customHeight="1">
      <c r="B181" s="172"/>
    </row>
    <row r="182" spans="2:3" ht="17.649999999999999" hidden="1" customHeight="1">
      <c r="B182" s="172"/>
    </row>
    <row r="183" spans="2:3" ht="17.649999999999999" hidden="1" customHeight="1">
      <c r="B183" s="172"/>
    </row>
    <row r="184" spans="2:3" ht="17.649999999999999" hidden="1" customHeight="1">
      <c r="B184" s="172"/>
    </row>
    <row r="185" spans="2:3" ht="17.649999999999999" hidden="1" customHeight="1">
      <c r="B185" s="172" t="s">
        <v>18645</v>
      </c>
    </row>
    <row r="186" spans="2:3" ht="17.649999999999999" hidden="1" customHeight="1"/>
    <row r="187" spans="2:3" ht="17.649999999999999" hidden="1" customHeight="1"/>
    <row r="188" spans="2:3" ht="17.649999999999999" hidden="1" customHeight="1">
      <c r="B188" s="370"/>
    </row>
    <row r="189" spans="2:3" ht="17.649999999999999" customHeigh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2000000}">
      <formula1>LN</formula1>
    </dataValidation>
    <dataValidation type="list" allowBlank="1" showInputMessage="1" showErrorMessage="1" sqref="G13" xr:uid="{00000000-0002-0000-0300-000003000000}">
      <formula1>$B$180:$C$180</formula1>
    </dataValidation>
    <dataValidation type="list" allowBlank="1" showInputMessage="1" showErrorMessage="1" sqref="D115:E115 D117:E117 D135:E135 D137:E137" xr:uid="{00000000-0002-0000-0300-000004000000}">
      <formula1>$B$144:$B$145</formula1>
    </dataValidation>
    <dataValidation type="list" allowBlank="1" showInputMessage="1" showErrorMessage="1" sqref="D102:E111 D66:E75 D42:E51 D90:E99 D54:E63" xr:uid="{00000000-0002-0000-0300-000005000000}">
      <formula1>$B$144:$B$146</formula1>
    </dataValidation>
    <dataValidation type="list" allowBlank="1" showInputMessage="1" showErrorMessage="1" sqref="D78:E87" xr:uid="{00000000-0002-0000-0300-000006000000}">
      <formula1>$B$151:$B$157</formula1>
    </dataValidation>
    <dataValidation type="list" allowBlank="1" showInputMessage="1" showErrorMessage="1" sqref="D131:E131" xr:uid="{00000000-0002-0000-0300-000007000000}">
      <formula1>$B$159:$B$160</formula1>
    </dataValidation>
    <dataValidation type="list" allowBlank="1" showInputMessage="1" showErrorMessage="1" sqref="D133:E133" xr:uid="{00000000-0002-0000-0300-000008000000}">
      <formula1>$B$161:$B$163</formula1>
    </dataValidation>
    <dataValidation type="list" allowBlank="1" showInputMessage="1" showErrorMessage="1" sqref="D30:E39" xr:uid="{00000000-0002-0000-0300-000009000000}">
      <formula1>$B$144:$B$147</formula1>
    </dataValidation>
    <dataValidation type="list" allowBlank="1" showInputMessage="1" showErrorMessage="1" sqref="D120:E129" xr:uid="{00000000-0002-0000-0300-00000A000000}">
      <formula1>$B$172:$B$174</formula1>
    </dataValidation>
    <dataValidation type="list" allowBlank="1" showInputMessage="1" showErrorMessage="1" sqref="D12" xr:uid="{00000000-0002-0000-0300-00000B000000}">
      <formula1>$B$175:$C$175</formula1>
    </dataValidation>
    <dataValidation type="list" allowBlank="1" showInputMessage="1" showErrorMessage="1" sqref="E12:F12" xr:uid="{00000000-0002-0000-0300-00000C000000}">
      <formula1>$B$176:$C$176</formula1>
    </dataValidation>
    <dataValidation type="list" allowBlank="1" showInputMessage="1" showErrorMessage="1" sqref="G12" xr:uid="{00000000-0002-0000-0300-00000D000000}">
      <formula1>$B$177:$C$177</formula1>
    </dataValidation>
    <dataValidation type="list" allowBlank="1" showInputMessage="1" showErrorMessage="1" sqref="D13" xr:uid="{00000000-0002-0000-0300-00000E000000}">
      <formula1>$B$178:$C$178</formula1>
    </dataValidation>
    <dataValidation type="list" allowBlank="1" showInputMessage="1" showErrorMessage="1" sqref="E13:F13" xr:uid="{00000000-0002-0000-0300-00000F000000}">
      <formula1>$B$179:$C$179</formula1>
    </dataValidation>
  </dataValidations>
  <hyperlinks>
    <hyperlink ref="D11:J11" location="'Product List'!B6" display="'Product List'!B6" xr:uid="{00000000-0004-0000-0300-000000000000}"/>
    <hyperlink ref="I4:J4" location="Instructions!A67" display="Instructions!A67" xr:uid="{00000000-0004-0000-0300-000001000000}"/>
    <hyperlink ref="H101:J101" location="'Smelter List'!A1" display="'Smelter List'!A1" xr:uid="{00000000-0004-0000-0300-000002000000}"/>
    <hyperlink ref="B138:J138" location="Checker!A1" display="Checker!A1" xr:uid="{00000000-0004-0000-0300-000003000000}"/>
    <hyperlink ref="D24" r:id="rId1" xr:uid="{00000000-0004-0000-0300-000004000000}"/>
    <hyperlink ref="D20" r:id="rId2" xr:uid="{433F9D21-76DC-4333-AD24-FFFDF1856BAA}"/>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K7" sqref="K7"/>
    </sheetView>
  </sheetViews>
  <sheetFormatPr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首先：</v>
      </c>
      <c r="C2" s="142"/>
      <c r="D2" s="142"/>
      <c r="E2" s="142"/>
      <c r="F2" s="161"/>
      <c r="G2" s="161"/>
      <c r="H2" s="161"/>
      <c r="I2" s="284"/>
      <c r="J2" s="465" t="str">
        <f ca="1">OFFSET(L!$C$1,MATCH("Smelter List"&amp;ADDRESS(ROW(),COLUMN(),4),L!$A:$A,0)-1,SL,,)</f>
        <v>链接至“RMAP 合规冶炼厂目录”</v>
      </c>
      <c r="K2" s="466"/>
      <c r="L2" s="466"/>
      <c r="M2" s="466"/>
      <c r="N2" s="466"/>
      <c r="O2" s="466"/>
      <c r="P2" s="162"/>
      <c r="Q2" s="163"/>
      <c r="R2" s="164"/>
      <c r="S2" s="164"/>
      <c r="T2" s="164"/>
      <c r="AB2" s="312"/>
      <c r="AH2" s="130" t="s">
        <v>25</v>
      </c>
    </row>
    <row r="3" spans="1:34" s="16" customFormat="1" ht="249.4" customHeight="1">
      <c r="A3" s="202"/>
      <c r="B3" s="467" t="str">
        <f ca="1">OFFSET(L!$C$1,MATCH("Smelter List"&amp;ADDRESS(ROW(),COLUMN(),4),L!$A:$A,0)-1,SL,,)</f>
        <v xml:space="preserve">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v>
      </c>
      <c r="C3" s="467"/>
      <c r="D3" s="467"/>
      <c r="E3" s="467"/>
      <c r="F3" s="165"/>
      <c r="G3" s="468" t="str">
        <f ca="1">OFFSET(L!$C$1,MATCH("General"&amp;"Cpy",L!$A:$A,0)-1,SL,,)</f>
        <v>© 2025 负责任矿物计划。保留所有权利。</v>
      </c>
      <c r="H3" s="469"/>
      <c r="I3" s="470"/>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冶炼厂识别号码输入列</v>
      </c>
      <c r="B4" s="128" t="str">
        <f ca="1">OFFSET(L!$C$1,MATCH("Smelter List"&amp;ADDRESS(ROW(),COLUMN(),4),L!$A:$A,0)-1,SL,,)</f>
        <v>金属 (*)</v>
      </c>
      <c r="C4" s="128" t="str">
        <f ca="1">OFFSET(L!$C$1,MATCH("Smelter List"&amp;ADDRESS(ROW(),COLUMN(),4),L!$A:$A,0)-1,SL,,)</f>
        <v>冶炼厂查找 (*)</v>
      </c>
      <c r="D4" s="128" t="str">
        <f ca="1">OFFSET(L!$C$1,MATCH("Smelter List"&amp;ADDRESS(ROW(),COLUMN(),4),L!$A:$A,0)-1,SL,,)</f>
        <v>冶炼厂名称 (*)</v>
      </c>
      <c r="E4" s="128" t="str">
        <f ca="1">OFFSET(L!$C$1,MATCH("Smelter List"&amp;ADDRESS(ROW(),COLUMN(),4),L!$A:$A,0)-1,SL,,)</f>
        <v>冶炼工厂地址（国家） (*)</v>
      </c>
      <c r="F4" s="128" t="str">
        <f ca="1">OFFSET(L!$C$1,MATCH("Smelter List"&amp;ADDRESS(ROW(),COLUMN(),4),L!$A:$A,0)-1,SL,,)</f>
        <v>冶炼厂识别</v>
      </c>
      <c r="G4" s="128" t="str">
        <f ca="1">OFFSET(L!$C$1,MATCH("Smelter List"&amp;ADDRESS(ROW(),COLUMN(),4),L!$A:$A,0)-1,SL,,)</f>
        <v>冶炼厂出处识别号</v>
      </c>
      <c r="H4" s="129" t="str">
        <f ca="1">OFFSET(L!$C$1,MATCH("Smelter List"&amp;ADDRESS(ROW(),COLUMN(),4),L!$A:$A,0)-1,SL,,)</f>
        <v>冶炼工厂地址（街道）</v>
      </c>
      <c r="I4" s="129" t="str">
        <f ca="1">OFFSET(L!$C$1,MATCH("Smelter List"&amp;ADDRESS(ROW(),COLUMN(),4),L!$A:$A,0)-1,SL,,)</f>
        <v>冶炼工厂地址（城市）</v>
      </c>
      <c r="J4" s="129" t="str">
        <f ca="1">OFFSET(L!$C$1,MATCH("Smelter List"&amp;ADDRESS(ROW(),COLUMN(),4),L!$A:$A,0)-1,SL,,)</f>
        <v>冶炼工厂地址（州/省）</v>
      </c>
      <c r="K4" s="129" t="str">
        <f ca="1">OFFSET(L!$C$1,MATCH("Smelter List"&amp;ADDRESS(ROW(),COLUMN(),4),L!$A:$A,0)-1,SL,,)</f>
        <v>冶炼厂联系名称</v>
      </c>
      <c r="L4" s="129" t="str">
        <f ca="1">OFFSET(L!$C$1,MATCH("Smelter List"&amp;ADDRESS(ROW(),COLUMN(),4),L!$A:$A,0)-1,SL,,)</f>
        <v>冶炼厂联系电邮地址</v>
      </c>
      <c r="M4" s="129" t="str">
        <f ca="1">OFFSET(L!$C$1,MATCH("Smelter List"&amp;ADDRESS(ROW(),COLUMN(),4),L!$A:$A,0)-1,SL,,)</f>
        <v>建议的后续步骤</v>
      </c>
      <c r="N4" s="129" t="str">
        <f ca="1">OFFSET(L!$C$1,MATCH("Smelter List"&amp;ADDRESS(ROW(),COLUMN(),4),L!$A:$A,0)-1,SL,,)</f>
        <v>填所有矿井名称，或如所用矿产来自回收料和报废料时请填“回收”或“报废”。</v>
      </c>
      <c r="O4" s="129" t="str">
        <f ca="1">OFFSET(L!$C$1,MATCH("Smelter List"&amp;ADDRESS(ROW(),COLUMN(),4),L!$A:$A,0)-1,SL,,)</f>
        <v>填所有矿井所在的国家名称，或如所用矿产来自回收料和报废料时请填“回收”或“报废”。</v>
      </c>
      <c r="P4" s="129" t="str">
        <f ca="1">OFFSET(L!$C$1,MATCH("Smelter List"&amp;ADDRESS(ROW(),COLUMN(),4),L!$A:$A,0)-1,SL,,)</f>
        <v>冶炼厂的被冶炼物料100%完全来自回收料或报废料吗？</v>
      </c>
      <c r="Q4" s="130" t="str">
        <f ca="1">OFFSET(L!$C$1,MATCH("Smelter List"&amp;ADDRESS(ROW(),COLUMN(),4),L!$A:$A,0)-1,SL,,)</f>
        <v>注释</v>
      </c>
      <c r="R4" s="128" t="s">
        <v>42</v>
      </c>
      <c r="S4" s="128" t="s">
        <v>43</v>
      </c>
      <c r="T4" s="128" t="s">
        <v>44</v>
      </c>
      <c r="U4" s="167"/>
      <c r="W4" s="140" t="s">
        <v>45</v>
      </c>
      <c r="X4" s="140" t="s">
        <v>46</v>
      </c>
      <c r="AB4" s="313"/>
      <c r="AH4" s="130" t="s">
        <v>26</v>
      </c>
    </row>
    <row r="5" spans="1:34" s="170" customFormat="1" ht="153">
      <c r="A5" s="198"/>
      <c r="B5" s="304" t="s">
        <v>40</v>
      </c>
      <c r="C5" s="152" t="s">
        <v>184</v>
      </c>
      <c r="D5" s="149"/>
      <c r="E5" s="149" t="str">
        <f ca="1">IF(ISERROR($V5),"",OFFSET('Smelter Look-up'!$D$4,$V5-4,0)&amp;"")</f>
        <v>CHINA</v>
      </c>
      <c r="F5" s="149" t="str">
        <f ca="1">IF(ISERROR($V5),"",OFFSET('Smelter Look-up'!$E$4,$V5-4,0))</f>
        <v>CID003210</v>
      </c>
      <c r="G5" s="149" t="str">
        <f ca="1">IF(C5=$X$4,"Enter smelter details",IF(ISERROR($V5),"",OFFSET('Smelter Look-up'!$F$4,$V5-4,0)))</f>
        <v>RMI</v>
      </c>
      <c r="H5" s="206">
        <f ca="1">IF(ISERROR($V5),"",OFFSET('Smelter Look-up'!$G$4,$V5-4,0))</f>
        <v>0</v>
      </c>
      <c r="I5" s="207" t="str">
        <f ca="1">IF(ISERROR($V5),"",OFFSET('Smelter Look-up'!$H$4,$V5-4,0))</f>
        <v>Lanzhou</v>
      </c>
      <c r="J5" s="207" t="str">
        <f ca="1">IF(ISERROR($V5),"",OFFSET('Smelter Look-up'!$I$4,$V5-4,0))</f>
        <v>Gansu Sheng</v>
      </c>
      <c r="K5" s="150"/>
      <c r="L5" s="150"/>
      <c r="M5" s="150"/>
      <c r="N5" s="150"/>
      <c r="O5" s="150"/>
      <c r="P5" s="209"/>
      <c r="Q5" s="151"/>
      <c r="R5" s="149" t="str">
        <f ca="1">IF(ISERROR($V5),"",OFFSET('Smelter Look-up'!$C$4,$V5-4,0)&amp;"")</f>
        <v>Lanzhou Jinchuan Advanced Materials Technology Co., Ltd.</v>
      </c>
      <c r="S5" s="155" t="str">
        <f t="shared" ref="S5:S12" ca="1" si="0">IF(B5="","",IF(ISERROR(MATCH($E5,CL,0)),"Unknown",INDIRECT("'C'!$A$"&amp;MATCH($E5,CL,0)+1)))</f>
        <v>CN</v>
      </c>
      <c r="T5" s="155" t="str">
        <f ca="1">IF(B5="","",IF(ISERROR(MATCH($J5,SorP!$B$1:$B$6226,0)),"",INDIRECT("'SorP'!$A$"&amp;MATCH($S5&amp;$J5,SorP!C:C,0))))</f>
        <v>CN-GS</v>
      </c>
      <c r="U5" s="168"/>
      <c r="V5" s="169">
        <f>IF(C5="",NA(),MATCH($B5&amp;$C5,'Smelter Look-up'!$J:$J,0))</f>
        <v>88</v>
      </c>
      <c r="X5" s="170">
        <f t="shared" ref="X5:X12" ca="1" si="1">IF(AND(C5="Smelter not listed",OR(LEN(D5)=0,LEN(E5)=0)),1,0)</f>
        <v>0</v>
      </c>
      <c r="AB5" s="314" t="str">
        <f t="shared" ref="AB5:AB12" si="2">IF(C5="","",B5)</f>
        <v>Cobalt</v>
      </c>
    </row>
    <row r="6" spans="1:34" s="170" customFormat="1" ht="51">
      <c r="A6" s="198"/>
      <c r="B6" s="304" t="s">
        <v>18641</v>
      </c>
      <c r="C6" s="152" t="s">
        <v>308</v>
      </c>
      <c r="D6" s="149" t="s">
        <v>20060</v>
      </c>
      <c r="E6" s="149" t="s">
        <v>65</v>
      </c>
      <c r="F6" s="149">
        <f ca="1">IF(ISERROR($V6),"",OFFSET('Smelter Look-up'!$E$4,$V6-4,0))</f>
        <v>0</v>
      </c>
      <c r="G6" s="149" t="s">
        <v>20060</v>
      </c>
      <c r="H6" s="206">
        <f ca="1">IF(ISERROR($V6),"",OFFSET('Smelter Look-up'!$G$4,$V6-4,0))</f>
        <v>0</v>
      </c>
      <c r="I6" s="207" t="s">
        <v>20061</v>
      </c>
      <c r="J6" s="207" t="s">
        <v>20062</v>
      </c>
      <c r="K6" s="150"/>
      <c r="L6" s="150"/>
      <c r="M6" s="150"/>
      <c r="N6" s="150"/>
      <c r="O6" s="150"/>
      <c r="P6" s="209"/>
      <c r="Q6" s="151"/>
      <c r="R6" s="149" t="str">
        <f ca="1">IF(ISERROR($V6),"",OFFSET('Smelter Look-up'!$C$4,$V6-4,0)&amp;"")</f>
        <v/>
      </c>
      <c r="S6" s="155" t="str">
        <f t="shared" ca="1" si="0"/>
        <v>CN</v>
      </c>
      <c r="T6" s="155" t="str">
        <f ca="1">IF(B6="","",IF(ISERROR(MATCH($J6,SorP!$B$1:$B$6226,0)),"",INDIRECT("'SorP'!$A$"&amp;MATCH($S6&amp;$J6,SorP!C:C,0))))</f>
        <v/>
      </c>
      <c r="U6" s="168"/>
      <c r="V6" s="169">
        <f>IF(C6="",NA(),MATCH($B6&amp;$C6,'Smelter Look-up'!$J:$J,0))</f>
        <v>274</v>
      </c>
      <c r="X6" s="170">
        <f t="shared" si="1"/>
        <v>0</v>
      </c>
      <c r="AB6" s="314" t="str">
        <f t="shared" si="2"/>
        <v>Copper</v>
      </c>
    </row>
    <row r="7" spans="1:34" s="170" customFormat="1" ht="25.5">
      <c r="A7" s="198"/>
      <c r="B7" s="304" t="s">
        <v>18642</v>
      </c>
      <c r="C7" s="152" t="s">
        <v>308</v>
      </c>
      <c r="D7" s="149" t="s">
        <v>20063</v>
      </c>
      <c r="E7" s="149" t="s">
        <v>65</v>
      </c>
      <c r="F7" s="149">
        <f ca="1">IF(ISERROR($V7),"",OFFSET('Smelter Look-up'!$E$4,$V7-4,0))</f>
        <v>0</v>
      </c>
      <c r="G7" s="149" t="s">
        <v>20063</v>
      </c>
      <c r="H7" s="206">
        <f ca="1">IF(ISERROR($V7),"",OFFSET('Smelter Look-up'!$G$4,$V7-4,0))</f>
        <v>0</v>
      </c>
      <c r="I7" s="207" t="s">
        <v>20064</v>
      </c>
      <c r="J7" s="207" t="s">
        <v>20065</v>
      </c>
      <c r="K7" s="150"/>
      <c r="L7" s="150"/>
      <c r="M7" s="150"/>
      <c r="N7" s="150"/>
      <c r="O7" s="150"/>
      <c r="P7" s="209"/>
      <c r="Q7" s="151"/>
      <c r="R7" s="149" t="str">
        <f ca="1">IF(ISERROR($V7),"",OFFSET('Smelter Look-up'!$C$4,$V7-4,0)&amp;"")</f>
        <v/>
      </c>
      <c r="S7" s="155" t="str">
        <f t="shared" ca="1" si="0"/>
        <v>CN</v>
      </c>
      <c r="T7" s="155" t="str">
        <f ca="1">IF(B7="","",IF(ISERROR(MATCH($J7,SorP!$B$1:$B$6226,0)),"",INDIRECT("'SorP'!$A$"&amp;MATCH($S7&amp;$J7,SorP!C:C,0))))</f>
        <v/>
      </c>
      <c r="U7" s="168"/>
      <c r="V7" s="169">
        <f>IF(C7="",NA(),MATCH($B7&amp;$C7,'Smelter Look-up'!$J:$J,0))</f>
        <v>435</v>
      </c>
      <c r="X7" s="170">
        <f t="shared" si="1"/>
        <v>0</v>
      </c>
      <c r="AB7" s="314" t="str">
        <f t="shared" si="2"/>
        <v>Nickel</v>
      </c>
    </row>
    <row r="8" spans="1:34" s="170" customFormat="1" ht="20.25">
      <c r="A8" s="198"/>
      <c r="B8" s="304" t="str">
        <f>IF(LEN(A8)=0,"",INDEX('Smelter Look-up'!$A:$A,MATCH($A8,'Smelter Look-up'!$E:$E,0)))</f>
        <v/>
      </c>
      <c r="C8" s="152" t="str">
        <f>IF(LEN(A8)=0,"",INDEX('Smelter Look-up'!$C:$C,MATCH($A8,'Smelter Look-up'!$E:$E,0)))</f>
        <v/>
      </c>
      <c r="D8" s="149"/>
      <c r="E8" s="149" t="str">
        <f ca="1">IF(ISERROR($V8),"",OFFSET('Smelter Look-up'!$D$4,$V8-4,0)&amp;"")</f>
        <v/>
      </c>
      <c r="F8" s="149" t="str">
        <f ca="1">IF(ISERROR($V8),"",OFFSET('Smelter Look-up'!$E$4,$V8-4,0))</f>
        <v/>
      </c>
      <c r="G8" s="149" t="str">
        <f ca="1">IF(C8=$X$4,"Enter smelter details",IF(ISERROR($V8),"",OFFSET('Smelter Look-up'!$F$4,$V8-4,0)))</f>
        <v/>
      </c>
      <c r="H8" s="206" t="str">
        <f ca="1">IF(ISERROR($V8),"",OFFSET('Smelter Look-up'!$G$4,$V8-4,0))</f>
        <v/>
      </c>
      <c r="I8" s="207" t="str">
        <f ca="1">IF(ISERROR($V8),"",OFFSET('Smelter Look-up'!$H$4,$V8-4,0))</f>
        <v/>
      </c>
      <c r="J8" s="207" t="str">
        <f ca="1">IF(ISERROR($V8),"",OFFSET('Smelter Look-up'!$I$4,$V8-4,0))</f>
        <v/>
      </c>
      <c r="K8" s="150"/>
      <c r="L8" s="150"/>
      <c r="M8" s="150"/>
      <c r="N8" s="150"/>
      <c r="O8" s="150"/>
      <c r="P8" s="209"/>
      <c r="Q8" s="151"/>
      <c r="R8" s="149" t="str">
        <f ca="1">IF(ISERROR($V8),"",OFFSET('Smelter Look-up'!$C$4,$V8-4,0)&amp;"")</f>
        <v/>
      </c>
      <c r="S8" s="155" t="str">
        <f t="shared" ca="1" si="0"/>
        <v/>
      </c>
      <c r="T8" s="155" t="str">
        <f ca="1">IF(B8="","",IF(ISERROR(MATCH($J8,SorP!$B$1:$B$6226,0)),"",INDIRECT("'SorP'!$A$"&amp;MATCH($S8&amp;$J8,SorP!C:C,0))))</f>
        <v/>
      </c>
      <c r="U8" s="168"/>
      <c r="V8" s="169" t="e">
        <f>IF(C8="",NA(),MATCH($B8&amp;$C8,'Smelter Look-up'!$J:$J,0))</f>
        <v>#N/A</v>
      </c>
      <c r="X8" s="170">
        <f t="shared" ca="1" si="1"/>
        <v>0</v>
      </c>
      <c r="AB8" s="314" t="str">
        <f t="shared" si="2"/>
        <v/>
      </c>
    </row>
    <row r="9" spans="1:34" s="170" customFormat="1" ht="20.25">
      <c r="A9" s="198"/>
      <c r="B9" s="304" t="str">
        <f>IF(LEN(A9)=0,"",INDEX('Smelter Look-up'!$A:$A,MATCH($A9,'Smelter Look-up'!$E:$E,0)))</f>
        <v/>
      </c>
      <c r="C9" s="152" t="str">
        <f>IF(LEN(A9)=0,"",INDEX('Smelter Look-up'!$C:$C,MATCH($A9,'Smelter Look-up'!$E:$E,0)))</f>
        <v/>
      </c>
      <c r="D9" s="149"/>
      <c r="E9" s="149" t="str">
        <f ca="1">IF(ISERROR($V9),"",OFFSET('Smelter Look-up'!$D$4,$V9-4,0)&amp;"")</f>
        <v/>
      </c>
      <c r="F9" s="149" t="str">
        <f ca="1">IF(ISERROR($V9),"",OFFSET('Smelter Look-up'!$E$4,$V9-4,0))</f>
        <v/>
      </c>
      <c r="G9" s="149" t="str">
        <f ca="1">IF(C9=$X$4,"Enter smelter details",IF(ISERROR($V9),"",OFFSET('Smelter Look-up'!$F$4,$V9-4,0)))</f>
        <v/>
      </c>
      <c r="H9" s="206" t="str">
        <f ca="1">IF(ISERROR($V9),"",OFFSET('Smelter Look-up'!$G$4,$V9-4,0))</f>
        <v/>
      </c>
      <c r="I9" s="207" t="str">
        <f ca="1">IF(ISERROR($V9),"",OFFSET('Smelter Look-up'!$H$4,$V9-4,0))</f>
        <v/>
      </c>
      <c r="J9" s="207" t="str">
        <f ca="1">IF(ISERROR($V9),"",OFFSET('Smelter Look-up'!$I$4,$V9-4,0))</f>
        <v/>
      </c>
      <c r="K9" s="150"/>
      <c r="L9" s="150"/>
      <c r="M9" s="150"/>
      <c r="N9" s="150"/>
      <c r="O9" s="150"/>
      <c r="P9" s="209"/>
      <c r="Q9" s="151"/>
      <c r="R9" s="149" t="str">
        <f ca="1">IF(ISERROR($V9),"",OFFSET('Smelter Look-up'!$C$4,$V9-4,0)&amp;"")</f>
        <v/>
      </c>
      <c r="S9" s="155" t="str">
        <f t="shared" ca="1" si="0"/>
        <v/>
      </c>
      <c r="T9" s="155" t="str">
        <f ca="1">IF(B9="","",IF(ISERROR(MATCH($J9,SorP!$B$1:$B$6226,0)),"",INDIRECT("'SorP'!$A$"&amp;MATCH($S9&amp;$J9,SorP!C:C,0))))</f>
        <v/>
      </c>
      <c r="U9" s="168"/>
      <c r="V9" s="169" t="e">
        <f>IF(C9="",NA(),MATCH($B9&amp;$C9,'Smelter Look-up'!$J:$J,0))</f>
        <v>#N/A</v>
      </c>
      <c r="X9" s="170">
        <f t="shared" ca="1" si="1"/>
        <v>0</v>
      </c>
      <c r="AB9" s="314" t="str">
        <f t="shared" si="2"/>
        <v/>
      </c>
    </row>
    <row r="10" spans="1:34" s="170" customFormat="1" ht="20.25">
      <c r="A10" s="198"/>
      <c r="B10" s="304" t="str">
        <f>IF(LEN(A10)=0,"",INDEX('Smelter Look-up'!$A:$A,MATCH($A10,'Smelter Look-up'!$E:$E,0)))</f>
        <v/>
      </c>
      <c r="C10" s="152" t="str">
        <f>IF(LEN(A10)=0,"",INDEX('Smelter Look-up'!$C:$C,MATCH($A10,'Smelter Look-up'!$E:$E,0)))</f>
        <v/>
      </c>
      <c r="D10" s="149"/>
      <c r="E10" s="149" t="str">
        <f ca="1">IF(ISERROR($V10),"",OFFSET('Smelter Look-up'!$D$4,$V10-4,0)&amp;"")</f>
        <v/>
      </c>
      <c r="F10" s="149" t="str">
        <f ca="1">IF(ISERROR($V10),"",OFFSET('Smelter Look-up'!$E$4,$V10-4,0))</f>
        <v/>
      </c>
      <c r="G10" s="149" t="str">
        <f ca="1">IF(C10=$X$4,"Enter smelter details",IF(ISERROR($V10),"",OFFSET('Smelter Look-up'!$F$4,$V10-4,0)))</f>
        <v/>
      </c>
      <c r="H10" s="206" t="str">
        <f ca="1">IF(ISERROR($V10),"",OFFSET('Smelter Look-up'!$G$4,$V10-4,0))</f>
        <v/>
      </c>
      <c r="I10" s="207" t="str">
        <f ca="1">IF(ISERROR($V10),"",OFFSET('Smelter Look-up'!$H$4,$V10-4,0))</f>
        <v/>
      </c>
      <c r="J10" s="207" t="str">
        <f ca="1">IF(ISERROR($V10),"",OFFSET('Smelter Look-up'!$I$4,$V10-4,0))</f>
        <v/>
      </c>
      <c r="K10" s="150"/>
      <c r="L10" s="150"/>
      <c r="M10" s="150"/>
      <c r="N10" s="150"/>
      <c r="O10" s="150"/>
      <c r="P10" s="209"/>
      <c r="Q10" s="151"/>
      <c r="R10" s="149" t="str">
        <f ca="1">IF(ISERROR($V10),"",OFFSET('Smelter Look-up'!$C$4,$V10-4,0)&amp;"")</f>
        <v/>
      </c>
      <c r="S10" s="155" t="str">
        <f t="shared" ca="1" si="0"/>
        <v/>
      </c>
      <c r="T10" s="155" t="str">
        <f ca="1">IF(B10="","",IF(ISERROR(MATCH($J10,SorP!$B$1:$B$6226,0)),"",INDIRECT("'SorP'!$A$"&amp;MATCH($S10&amp;$J10,SorP!C:C,0))))</f>
        <v/>
      </c>
      <c r="U10" s="168"/>
      <c r="V10" s="169" t="e">
        <f>IF(C10="",NA(),MATCH($B10&amp;$C10,'Smelter Look-up'!$J:$J,0))</f>
        <v>#N/A</v>
      </c>
      <c r="X10" s="170">
        <f t="shared" ca="1" si="1"/>
        <v>0</v>
      </c>
      <c r="AB10" s="314" t="str">
        <f t="shared" si="2"/>
        <v/>
      </c>
    </row>
    <row r="11" spans="1:34" s="170" customFormat="1" ht="20.25">
      <c r="A11" s="199"/>
      <c r="B11" s="304" t="str">
        <f>IF(LEN(A11)=0,"",INDEX('Smelter Look-up'!$A:$A,MATCH($A11,'Smelter Look-up'!$E:$E,0)))</f>
        <v/>
      </c>
      <c r="C11" s="152" t="str">
        <f>IF(LEN(A11)=0,"",INDEX('Smelter Look-up'!$C:$C,MATCH($A11,'Smelter Look-up'!$E:$E,0)))</f>
        <v/>
      </c>
      <c r="D11" s="149"/>
      <c r="E11" s="149" t="str">
        <f ca="1">IF(ISERROR($V11),"",OFFSET('Smelter Look-up'!$D$4,$V11-4,0)&amp;"")</f>
        <v/>
      </c>
      <c r="F11" s="149" t="str">
        <f ca="1">IF(ISERROR($V11),"",OFFSET('Smelter Look-up'!$E$4,$V11-4,0))</f>
        <v/>
      </c>
      <c r="G11" s="149" t="str">
        <f ca="1">IF(C11=$X$4,"Enter smelter details",IF(ISERROR($V11),"",OFFSET('Smelter Look-up'!$F$4,$V11-4,0)))</f>
        <v/>
      </c>
      <c r="H11" s="206" t="str">
        <f ca="1">IF(ISERROR($V11),"",OFFSET('Smelter Look-up'!$G$4,$V11-4,0))</f>
        <v/>
      </c>
      <c r="I11" s="207" t="str">
        <f ca="1">IF(ISERROR($V11),"",OFFSET('Smelter Look-up'!$H$4,$V11-4,0))</f>
        <v/>
      </c>
      <c r="J11" s="207" t="str">
        <f ca="1">IF(ISERROR($V11),"",OFFSET('Smelter Look-up'!$I$4,$V11-4,0))</f>
        <v/>
      </c>
      <c r="K11" s="150"/>
      <c r="L11" s="150"/>
      <c r="M11" s="150"/>
      <c r="N11" s="150"/>
      <c r="O11" s="150"/>
      <c r="P11" s="209"/>
      <c r="Q11" s="151"/>
      <c r="R11" s="149" t="str">
        <f ca="1">IF(ISERROR($V11),"",OFFSET('Smelter Look-up'!$C$4,$V11-4,0)&amp;"")</f>
        <v/>
      </c>
      <c r="S11" s="155" t="str">
        <f t="shared" ca="1" si="0"/>
        <v/>
      </c>
      <c r="T11" s="155" t="str">
        <f ca="1">IF(B11="","",IF(ISERROR(MATCH($J11,SorP!$B$1:$B$6226,0)),"",INDIRECT("'SorP'!$A$"&amp;MATCH($S11&amp;$J11,SorP!C:C,0))))</f>
        <v/>
      </c>
      <c r="U11" s="168"/>
      <c r="V11" s="169" t="e">
        <f>IF(C11="",NA(),MATCH($B11&amp;$C11,'Smelter Look-up'!$J:$J,0))</f>
        <v>#N/A</v>
      </c>
      <c r="X11" s="170">
        <f t="shared" ca="1" si="1"/>
        <v>0</v>
      </c>
      <c r="AB11" s="314" t="str">
        <f t="shared" si="2"/>
        <v/>
      </c>
    </row>
    <row r="12" spans="1:34" s="170" customFormat="1" ht="20.25">
      <c r="A12" s="198"/>
      <c r="B12" s="304" t="str">
        <f>IF(LEN(A12)=0,"",INDEX('Smelter Look-up'!$A:$A,MATCH($A12,'Smelter Look-up'!$E:$E,0)))</f>
        <v/>
      </c>
      <c r="C12" s="152" t="str">
        <f>IF(LEN(A12)=0,"",INDEX('Smelter Look-up'!$C:$C,MATCH($A12,'Smelter Look-up'!$E:$E,0)))</f>
        <v/>
      </c>
      <c r="D12" s="149"/>
      <c r="E12" s="149" t="str">
        <f ca="1">IF(ISERROR($V12),"",OFFSET('Smelter Look-up'!$D$4,$V12-4,0)&amp;"")</f>
        <v/>
      </c>
      <c r="F12" s="149" t="str">
        <f ca="1">IF(ISERROR($V12),"",OFFSET('Smelter Look-up'!$E$4,$V12-4,0))</f>
        <v/>
      </c>
      <c r="G12" s="149" t="str">
        <f ca="1">IF(C12=$X$4,"Enter smelter details",IF(ISERROR($V12),"",OFFSET('Smelter Look-up'!$F$4,$V12-4,0)))</f>
        <v/>
      </c>
      <c r="H12" s="206" t="str">
        <f ca="1">IF(ISERROR($V12),"",OFFSET('Smelter Look-up'!$G$4,$V12-4,0))</f>
        <v/>
      </c>
      <c r="I12" s="207" t="str">
        <f ca="1">IF(ISERROR($V12),"",OFFSET('Smelter Look-up'!$H$4,$V12-4,0))</f>
        <v/>
      </c>
      <c r="J12" s="207" t="str">
        <f ca="1">IF(ISERROR($V12),"",OFFSET('Smelter Look-up'!$I$4,$V12-4,0))</f>
        <v/>
      </c>
      <c r="K12" s="150"/>
      <c r="L12" s="150"/>
      <c r="M12" s="150"/>
      <c r="N12" s="150"/>
      <c r="O12" s="150"/>
      <c r="P12" s="209"/>
      <c r="Q12" s="151"/>
      <c r="R12" s="149" t="str">
        <f ca="1">IF(ISERROR($V12),"",OFFSET('Smelter Look-up'!$C$4,$V12-4,0)&amp;"")</f>
        <v/>
      </c>
      <c r="S12" s="155" t="str">
        <f t="shared" ca="1" si="0"/>
        <v/>
      </c>
      <c r="T12" s="155" t="str">
        <f ca="1">IF(B12="","",IF(ISERROR(MATCH($J12,SorP!$B$1:$B$6226,0)),"",INDIRECT("'SorP'!$A$"&amp;MATCH($S12&amp;$J12,SorP!C:C,0))))</f>
        <v/>
      </c>
      <c r="U12" s="168"/>
      <c r="V12" s="169" t="e">
        <f>IF(C12="",NA(),MATCH($B12&amp;$C12,'Smelter Look-up'!$J:$J,0))</f>
        <v>#N/A</v>
      </c>
      <c r="X12" s="170">
        <f t="shared" ca="1" si="1"/>
        <v>0</v>
      </c>
      <c r="AB12" s="314" t="str">
        <f t="shared" si="2"/>
        <v/>
      </c>
    </row>
    <row r="13" spans="1:34" s="170" customFormat="1" ht="20.25">
      <c r="A13" s="198"/>
      <c r="B13" s="304" t="str">
        <f>IF(LEN(A13)=0,"",INDEX('Smelter Look-up'!$A:$A,MATCH($A13,'Smelter Look-up'!$E:$E,0)))</f>
        <v/>
      </c>
      <c r="C13" s="152" t="str">
        <f>IF(LEN(A13)=0,"",INDEX('Smelter Look-up'!$C:$C,MATCH($A13,'Smelter Look-up'!$E:$E,0)))</f>
        <v/>
      </c>
      <c r="D13" s="149"/>
      <c r="E13" s="149" t="str">
        <f ca="1">IF(ISERROR($V13),"",OFFSET('Smelter Look-up'!$D$4,$V13-4,0)&amp;"")</f>
        <v/>
      </c>
      <c r="F13" s="149" t="str">
        <f ca="1">IF(ISERROR($V13),"",OFFSET('Smelter Look-up'!$E$4,$V13-4,0))</f>
        <v/>
      </c>
      <c r="G13" s="149" t="str">
        <f ca="1">IF(C13=$X$4,"Enter smelter details",IF(ISERROR($V13),"",OFFSET('Smelter Look-up'!$F$4,$V13-4,0)))</f>
        <v/>
      </c>
      <c r="H13" s="206" t="str">
        <f ca="1">IF(ISERROR($V13),"",OFFSET('Smelter Look-up'!$G$4,$V13-4,0))</f>
        <v/>
      </c>
      <c r="I13" s="207" t="str">
        <f ca="1">IF(ISERROR($V13),"",OFFSET('Smelter Look-up'!$H$4,$V13-4,0))</f>
        <v/>
      </c>
      <c r="J13" s="207" t="str">
        <f ca="1">IF(ISERROR($V13),"",OFFSET('Smelter Look-up'!$I$4,$V13-4,0))</f>
        <v/>
      </c>
      <c r="K13" s="150"/>
      <c r="L13" s="150"/>
      <c r="M13" s="150"/>
      <c r="N13" s="150"/>
      <c r="O13" s="150"/>
      <c r="P13" s="209"/>
      <c r="Q13" s="151"/>
      <c r="R13" s="149" t="str">
        <f ca="1">IF(ISERROR($V13),"",OFFSET('Smelter Look-up'!$C$4,$V13-4,0)&amp;"")</f>
        <v/>
      </c>
      <c r="S13" s="155" t="str">
        <f t="shared" ref="S13:S63" ca="1" si="3">IF(B13="","",IF(ISERROR(MATCH($E13,CL,0)),"Unknown",INDIRECT("'C'!$A$"&amp;MATCH($E13,CL,0)+1)))</f>
        <v/>
      </c>
      <c r="T13" s="155" t="str">
        <f ca="1">IF(B13="","",IF(ISERROR(MATCH($J13,SorP!$B$1:$B$6226,0)),"",INDIRECT("'SorP'!$A$"&amp;MATCH($S13&amp;$J13,SorP!C:C,0))))</f>
        <v/>
      </c>
      <c r="U13" s="168"/>
      <c r="V13" s="169" t="e">
        <f>IF(C13="",NA(),MATCH($B13&amp;$C13,'Smelter Look-up'!$J:$J,0))</f>
        <v>#N/A</v>
      </c>
      <c r="X13" s="170">
        <f t="shared" ref="X13:X62" ca="1" si="4">IF(AND(C13="Smelter not listed",OR(LEN(D13)=0,LEN(E13)=0)),1,0)</f>
        <v>0</v>
      </c>
      <c r="AB13" s="314" t="str">
        <f t="shared" ref="AB13:AB69" si="5">IF(C13="","",B13)</f>
        <v/>
      </c>
    </row>
    <row r="14" spans="1:34" s="170" customFormat="1" ht="20.25">
      <c r="A14" s="199"/>
      <c r="B14" s="304" t="str">
        <f>IF(LEN(A14)=0,"",INDEX('Smelter Look-up'!$A:$A,MATCH($A14,'Smelter Look-up'!$E:$E,0)))</f>
        <v/>
      </c>
      <c r="C14" s="152" t="str">
        <f>IF(LEN(A14)=0,"",INDEX('Smelter Look-up'!$C:$C,MATCH($A14,'Smelter Look-up'!$E:$E,0)))</f>
        <v/>
      </c>
      <c r="D14" s="149"/>
      <c r="E14" s="149" t="str">
        <f ca="1">IF(ISERROR($V14),"",OFFSET('Smelter Look-up'!$D$4,$V14-4,0)&amp;"")</f>
        <v/>
      </c>
      <c r="F14" s="149" t="str">
        <f ca="1">IF(ISERROR($V14),"",OFFSET('Smelter Look-up'!$E$4,$V14-4,0))</f>
        <v/>
      </c>
      <c r="G14" s="149"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0"/>
      <c r="L14" s="150"/>
      <c r="M14" s="150"/>
      <c r="N14" s="150"/>
      <c r="O14" s="150"/>
      <c r="P14" s="209"/>
      <c r="Q14" s="151"/>
      <c r="R14" s="149" t="str">
        <f ca="1">IF(ISERROR($V14),"",OFFSET('Smelter Look-up'!$C$4,$V14-4,0)&amp;"")</f>
        <v/>
      </c>
      <c r="S14" s="155" t="str">
        <f t="shared" ca="1" si="3"/>
        <v/>
      </c>
      <c r="T14" s="155" t="str">
        <f ca="1">IF(B14="","",IF(ISERROR(MATCH($J14,SorP!$B$1:$B$6226,0)),"",INDIRECT("'SorP'!$A$"&amp;MATCH($S14&amp;$J14,SorP!C:C,0))))</f>
        <v/>
      </c>
      <c r="U14" s="168"/>
      <c r="V14" s="169" t="e">
        <f>IF(C14="",NA(),MATCH($B14&amp;$C14,'Smelter Look-up'!$J:$J,0))</f>
        <v>#N/A</v>
      </c>
      <c r="X14" s="170">
        <f t="shared" ca="1" si="4"/>
        <v>0</v>
      </c>
      <c r="AB14" s="314" t="str">
        <f t="shared" si="5"/>
        <v/>
      </c>
    </row>
    <row r="15" spans="1:34" s="170" customFormat="1" ht="20.25">
      <c r="A15" s="199"/>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14" t="str">
        <f t="shared" si="5"/>
        <v/>
      </c>
    </row>
    <row r="16" spans="1:34" s="170" customFormat="1" ht="20.25">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25">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25">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25">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25">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25">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25">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25">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25">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25">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25">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25">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25">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25">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25">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25">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25">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25">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25">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25">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25">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25">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25">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25">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25">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25">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25">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25">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25">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25">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25">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25">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25">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25">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25">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25">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25">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25">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25">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25">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25">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25">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25">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25">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25">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25">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25">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25">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25">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25">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25">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25">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25">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25">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0000000}"/>
    <dataValidation type="list" allowBlank="1" showInputMessage="1" showErrorMessage="1" sqref="E5:E2504" xr:uid="{00000000-0002-0000-0400-000001000000}">
      <formula1>CL</formula1>
    </dataValidation>
    <dataValidation type="list" allowBlank="1" showInputMessage="1" showErrorMessage="1" sqref="P5:P2504" xr:uid="{00000000-0002-0000-0400-000002000000}">
      <formula1>$AH$2:$AH$4</formula1>
    </dataValidation>
    <dataValidation type="list" showInputMessage="1" showErrorMessage="1" sqref="C5:C2504" xr:uid="{00000000-0002-0000-0400-000003000000}">
      <formula1>SN</formula1>
    </dataValidation>
    <dataValidation type="list" allowBlank="1" showInputMessage="1" showErrorMessage="1" sqref="B5:B2504" xr:uid="{00000000-0002-0000-0400-000004000000}">
      <formula1>SmelterdropX</formula1>
    </dataValidation>
  </dataValidations>
  <hyperlinks>
    <hyperlink ref="J2:O2" r:id="rId1" display="Link to RMAP Conformant Smelter List" xr:uid="{00000000-0004-0000-0400-000000000000}"/>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在提交报告给客户检查本报告红色提示内容前， 请确保所有必填栏目已填写完成。</v>
      </c>
      <c r="B1" s="471"/>
      <c r="C1" s="471"/>
      <c r="D1" s="108" t="str">
        <f ca="1">OFFSET(L!$C$1,MATCH("Checker"&amp;ADDRESS(ROW(),COLUMN(),4),L!$A:$A,0)-1,SL,,)</f>
        <v>待完成的必填栏目</v>
      </c>
      <c r="E1" s="16" t="s">
        <v>18</v>
      </c>
    </row>
    <row r="2" spans="1:10" ht="16.5">
      <c r="A2" s="58" t="s">
        <v>47</v>
      </c>
      <c r="B2" s="59" t="str">
        <f>IF(F114=1,"Click here to return to Smelter List","")</f>
        <v>Click here to return to Smelter List</v>
      </c>
      <c r="C2" s="111" t="str">
        <f>IF(F112=1,"Click here to return to Product List","")</f>
        <v>Click here to return to Product List</v>
      </c>
      <c r="D2" s="133" t="str">
        <f ca="1">IF(H125=0,"0",H125)</f>
        <v>0</v>
      </c>
    </row>
    <row r="3" spans="1:10" ht="15">
      <c r="A3" s="60" t="str">
        <f ca="1">OFFSET(L!$C$1,MATCH("Checker"&amp;ADDRESS(ROW(),COLUMN(),4),L!$A:$A,0)-1,SL,,)</f>
        <v>必填栏目</v>
      </c>
      <c r="B3" s="60" t="str">
        <f ca="1">OFFSET(L!$C$1,MATCH("Checker"&amp;ADDRESS(ROW(),COLUMN(),4),L!$A:$A,0)-1,SL,,)</f>
        <v>已提供的答案</v>
      </c>
      <c r="C3" s="60" t="str">
        <f ca="1">OFFSET(L!$C$1,MATCH("Checker"&amp;ADDRESS(ROW(),COLUMN(),4),L!$A:$A,0)-1,SL,,)</f>
        <v>备注</v>
      </c>
      <c r="D3" s="60" t="str">
        <f ca="1">OFFSET(L!$C$1,MATCH("Checker"&amp;ADDRESS(ROW(),COLUMN(),4),L!$A:$A,0)-1,SL,,)</f>
        <v>信息源链接</v>
      </c>
      <c r="F3" s="61" t="s">
        <v>48</v>
      </c>
      <c r="G3" s="15" t="s">
        <v>49</v>
      </c>
      <c r="H3" s="15" t="s">
        <v>50</v>
      </c>
      <c r="I3" s="15" t="s">
        <v>51</v>
      </c>
      <c r="J3" s="15" t="s">
        <v>52</v>
      </c>
    </row>
    <row r="4" spans="1:10" ht="39">
      <c r="A4" s="135" t="str">
        <f ca="1">Declaration!B8</f>
        <v>公司名称（*）：</v>
      </c>
      <c r="B4" s="356" t="str">
        <f>Declaration!D8</f>
        <v>Ceramate Technical Co., Ltd.</v>
      </c>
      <c r="C4" s="136" t="str">
        <f t="shared" ref="C4:C11" ca="1" si="0">IF(H4=1,J4,I4)</f>
        <v>填写</v>
      </c>
      <c r="D4" s="204" t="str">
        <f>IF(H4=1,"Click here to enter Company Name","")</f>
        <v/>
      </c>
      <c r="E4" s="16" t="s">
        <v>15</v>
      </c>
      <c r="F4" s="83">
        <v>1</v>
      </c>
      <c r="G4" s="62">
        <f t="shared" ref="G4:G11" si="1">IF(B4=0,1,0)</f>
        <v>0</v>
      </c>
      <c r="H4" s="63">
        <f t="shared" ref="H4:H17" si="2">F4*G4</f>
        <v>0</v>
      </c>
      <c r="I4" s="131" t="str">
        <f ca="1">OFFSET(L!$C$1,MATCH("Checker"&amp;"Comp",L!$A:$A,0)-1,SL,,)</f>
        <v>填写</v>
      </c>
      <c r="J4" s="358" t="str">
        <f ca="1">OFFSET(L!$C$1,MATCH("Checker"&amp;ADDRESS(ROW(),COLUMN(),4),L!$A:$A,0)-1,SL,,)</f>
        <v>在“申报”选项卡 D8 单元格中提供您的公司名称</v>
      </c>
    </row>
    <row r="5" spans="1:10" ht="39">
      <c r="A5" s="135" t="str">
        <f ca="1">Declaration!B9</f>
        <v>申报范围或种类 (*):</v>
      </c>
      <c r="B5" s="356" t="str">
        <f>Declaration!D9</f>
        <v>B. Product (or List of Products)</v>
      </c>
      <c r="C5" s="136" t="str">
        <f t="shared" ca="1" si="0"/>
        <v>填写</v>
      </c>
      <c r="D5" s="85" t="str">
        <f>IF(H5=1,"Click here to enter Declaration Scope","")</f>
        <v/>
      </c>
      <c r="E5" s="16" t="s">
        <v>15</v>
      </c>
      <c r="F5" s="83">
        <v>1</v>
      </c>
      <c r="G5" s="62">
        <f t="shared" si="1"/>
        <v>0</v>
      </c>
      <c r="H5" s="63">
        <f t="shared" si="2"/>
        <v>0</v>
      </c>
      <c r="I5" s="131" t="str">
        <f ca="1">OFFSET(L!$C$1,MATCH("Checker"&amp;"Comp",L!$A:$A,0)-1,SL,,)</f>
        <v>填写</v>
      </c>
      <c r="J5" s="132" t="str">
        <f ca="1">OFFSET(L!$C$1,MATCH("Checker"&amp;ADDRESS(ROW(),COLUMN(),4),L!$A:$A,0)-1,SL,,)</f>
        <v>在“申报”选项卡 D9 单元格中选择申报范围</v>
      </c>
    </row>
    <row r="6" spans="1:10" ht="22.15" customHeight="1">
      <c r="A6" s="80" t="str">
        <f ca="1">Declaration!B10</f>
        <v>转到产品目录表输入所需申报的所有产品</v>
      </c>
      <c r="B6" s="79">
        <f>Declaration!D10</f>
        <v>0</v>
      </c>
      <c r="C6" s="79" t="str">
        <f t="shared" ca="1" si="0"/>
        <v>填写</v>
      </c>
      <c r="D6" s="85" t="str">
        <f>IF(H6=1,"Click here to provide a Description of Scope","")</f>
        <v/>
      </c>
      <c r="E6" s="16" t="s">
        <v>15</v>
      </c>
      <c r="F6" s="84">
        <f>IF(OR(B5=Declaration!P9,B5=Declaration!Q9,B5=0),0,1)</f>
        <v>0</v>
      </c>
      <c r="G6" s="62">
        <f t="shared" si="1"/>
        <v>1</v>
      </c>
      <c r="H6" s="63">
        <f t="shared" si="2"/>
        <v>0</v>
      </c>
      <c r="I6" s="131" t="str">
        <f ca="1">OFFSET(L!$C$1,MATCH("Checker"&amp;"Comp",L!$A:$A,0)-1,SL,,)</f>
        <v>填写</v>
      </c>
      <c r="J6" s="15" t="str">
        <f ca="1">OFFSET(L!$C$1,MATCH("Checker"&amp;ADDRESS(ROW(),COLUMN(),4),L!$A:$A,0)-1,SL,,)</f>
        <v>在“申报”选项卡 D10 单元格中提供范围说明</v>
      </c>
    </row>
    <row r="7" spans="1:10" ht="22.15" customHeight="1">
      <c r="A7" s="80" t="str">
        <f ca="1">Declaration!B12</f>
        <v>选择贵公司的矿产申报范围 (*):</v>
      </c>
      <c r="B7" s="82"/>
      <c r="C7" s="79" t="str">
        <f t="shared" ca="1" si="0"/>
        <v>填写</v>
      </c>
      <c r="D7" s="317" t="str">
        <f>IF(H7=1,"Click here to enter Minerals/Metals in Scope","")</f>
        <v/>
      </c>
      <c r="E7" s="16"/>
      <c r="F7" s="83">
        <v>1</v>
      </c>
      <c r="G7" s="308">
        <f>IF(Declaration!B30&lt;&gt;"",0,1)</f>
        <v>0</v>
      </c>
      <c r="H7" s="63">
        <f t="shared" si="2"/>
        <v>0</v>
      </c>
      <c r="I7" s="131" t="str">
        <f ca="1">OFFSET(L!$C$1,MATCH("Checker"&amp;"Comp",L!$A:$A,0)-1,SL,,)</f>
        <v>填写</v>
      </c>
      <c r="J7" s="15">
        <f ca="1">OFFSET(L!$C$1,MATCH("Checker"&amp;ADDRESS(ROW(),COLUMN(),4),L!$A:$A,0)-1,SL,,)</f>
        <v>0</v>
      </c>
    </row>
    <row r="8" spans="1:10" ht="22.15" customHeight="1">
      <c r="A8" s="80">
        <f>Declaration!B14</f>
        <v>0</v>
      </c>
      <c r="B8" s="79"/>
      <c r="C8" s="79"/>
      <c r="D8" s="85"/>
      <c r="E8" s="16"/>
      <c r="F8" s="83"/>
      <c r="G8" s="62"/>
      <c r="H8" s="63"/>
      <c r="I8" s="131"/>
    </row>
    <row r="9" spans="1:10" ht="39">
      <c r="A9" s="135" t="str">
        <f ca="1">Declaration!B19</f>
        <v>联系人姓名 (*):</v>
      </c>
      <c r="B9" s="356" t="str">
        <f>Declaration!D19</f>
        <v>Jenny Fang</v>
      </c>
      <c r="C9" s="136" t="str">
        <f t="shared" ca="1" si="0"/>
        <v>填写</v>
      </c>
      <c r="D9" s="317" t="str">
        <f>IF(H9=1,"Click here to enter Contact Name","")</f>
        <v/>
      </c>
      <c r="E9" s="16" t="s">
        <v>15</v>
      </c>
      <c r="F9" s="83">
        <v>1</v>
      </c>
      <c r="G9" s="62">
        <f t="shared" si="1"/>
        <v>0</v>
      </c>
      <c r="H9" s="63">
        <f t="shared" si="2"/>
        <v>0</v>
      </c>
      <c r="I9" s="131" t="str">
        <f ca="1">OFFSET(L!$C$1,MATCH("Checker"&amp;"Comp",L!$A:$A,0)-1,SL,,)</f>
        <v>填写</v>
      </c>
      <c r="J9" s="15" t="str">
        <f ca="1">OFFSET(L!$C$1,MATCH("Checker"&amp;ADDRESS(ROW(),COLUMN(),4),L!$A:$A,0)-1,SL,,)</f>
        <v>在“申报”选项卡 D19 单元格中提供联系人姓名</v>
      </c>
    </row>
    <row r="10" spans="1:10" ht="39">
      <c r="A10" s="135" t="str">
        <f ca="1">Declaration!B20</f>
        <v>联系人电邮地址 (*):</v>
      </c>
      <c r="B10" s="357" t="str">
        <f>Declaration!D20</f>
        <v>jenny@ceramate.com.tw</v>
      </c>
      <c r="C10" s="136" t="str">
        <f t="shared" ca="1" si="0"/>
        <v>填写</v>
      </c>
      <c r="D10" s="316" t="str">
        <f>IF(H10=1,"Click here to enter Email-Contact","")</f>
        <v/>
      </c>
      <c r="E10" s="16" t="s">
        <v>15</v>
      </c>
      <c r="F10" s="83">
        <v>1</v>
      </c>
      <c r="G10" s="62">
        <f>IF(ISNUMBER(SEARCH("@",B10)),0,1)</f>
        <v>0</v>
      </c>
      <c r="H10" s="63">
        <f t="shared" si="2"/>
        <v>0</v>
      </c>
      <c r="I10" s="131" t="str">
        <f ca="1">OFFSET(L!$C$1,MATCH("Checker"&amp;"Comp",L!$A:$A,0)-1,SL,,)</f>
        <v>填写</v>
      </c>
      <c r="J10" s="15" t="str">
        <f ca="1">OFFSET(L!$C$1,MATCH("Checker"&amp;ADDRESS(ROW(),COLUMN(),4),L!$A:$A,0)-1,SL,,)</f>
        <v>在“申报”选项卡 D20 单元格中提供联系人有效的电子邮件地址</v>
      </c>
    </row>
    <row r="11" spans="1:10" ht="39">
      <c r="A11" s="135" t="str">
        <f ca="1">Declaration!B21</f>
        <v>联系人电话 (*):</v>
      </c>
      <c r="B11" s="356" t="str">
        <f>Declaration!D21</f>
        <v>0235012766</v>
      </c>
      <c r="C11" s="136" t="str">
        <f t="shared" ca="1" si="0"/>
        <v>填写</v>
      </c>
      <c r="D11" s="316" t="str">
        <f>IF(H11=1,"Click here to enter Phone-Contact","")</f>
        <v/>
      </c>
      <c r="E11" s="16" t="s">
        <v>15</v>
      </c>
      <c r="F11" s="83">
        <v>1</v>
      </c>
      <c r="G11" s="62">
        <f t="shared" si="1"/>
        <v>0</v>
      </c>
      <c r="H11" s="63">
        <f t="shared" si="2"/>
        <v>0</v>
      </c>
      <c r="I11" s="131" t="str">
        <f ca="1">OFFSET(L!$C$1,MATCH("Checker"&amp;"Comp",L!$A:$A,0)-1,SL,,)</f>
        <v>填写</v>
      </c>
      <c r="J11" s="15" t="str">
        <f ca="1">OFFSET(L!$C$1,MATCH("Checker"&amp;ADDRESS(ROW(),COLUMN(),4),L!$A:$A,0)-1,SL,,)</f>
        <v>在“申报”选项卡 D21 单元格中提供联系人的电话号码</v>
      </c>
    </row>
    <row r="12" spans="1:10" ht="39">
      <c r="A12" s="135" t="str">
        <f ca="1">Declaration!B22</f>
        <v>授权人姓名 (*):</v>
      </c>
      <c r="B12" s="356" t="str">
        <f>Declaration!D22</f>
        <v>Ethan Huang</v>
      </c>
      <c r="C12" s="136" t="str">
        <f t="shared" ref="C12:C72" ca="1" si="3">IF(H12=1,J12,I12)</f>
        <v>填写</v>
      </c>
      <c r="D12" s="316" t="str">
        <f>IF(H12=1,"Click here to enter an Authorized Company Representative's name","")</f>
        <v/>
      </c>
      <c r="E12" s="16" t="s">
        <v>15</v>
      </c>
      <c r="F12" s="83">
        <v>1</v>
      </c>
      <c r="G12" s="62">
        <f t="shared" ref="G12:G17" si="4">IF(B12=0,1,0)</f>
        <v>0</v>
      </c>
      <c r="H12" s="63">
        <f t="shared" si="2"/>
        <v>0</v>
      </c>
      <c r="I12" s="131" t="str">
        <f ca="1">OFFSET(L!$C$1,MATCH("Checker"&amp;"Comp",L!$A:$A,0)-1,SL,,)</f>
        <v>填写</v>
      </c>
      <c r="J12" s="15" t="str">
        <f ca="1">OFFSET(L!$C$1,MATCH("Checker"&amp;ADDRESS(ROW(),COLUMN(),4),L!$A:$A,0)-1,SL,,)</f>
        <v>在“申报”选项卡 D22 单元格中提供授权公司代表联系人姓名</v>
      </c>
    </row>
    <row r="13" spans="1:10" ht="26.25">
      <c r="A13" s="80" t="str">
        <f ca="1">Declaration!B24</f>
        <v>授权人电邮地址 (*):</v>
      </c>
      <c r="B13" s="81" t="str">
        <f>Declaration!D24</f>
        <v>ethan@ceramate.com.tw</v>
      </c>
      <c r="C13" s="79" t="str">
        <f t="shared" ca="1" si="3"/>
        <v>填写</v>
      </c>
      <c r="D13" s="316" t="str">
        <f>IF(H13=1,"Click here to enter Representative's email","")</f>
        <v/>
      </c>
      <c r="E13" s="16" t="s">
        <v>18916</v>
      </c>
      <c r="F13" s="83">
        <v>1</v>
      </c>
      <c r="G13" s="62">
        <f>IF(ISNUMBER(SEARCH("@",B13)),0,1)</f>
        <v>0</v>
      </c>
      <c r="H13" s="63">
        <f t="shared" si="2"/>
        <v>0</v>
      </c>
      <c r="I13" s="131" t="str">
        <f ca="1">OFFSET(L!$C$1,MATCH("Checker"&amp;"Comp",L!$A:$A,0)-1,SL,,)</f>
        <v>填写</v>
      </c>
      <c r="J13" s="359" t="str">
        <f ca="1">OFFSET(L!$C$1,MATCH("Checker"&amp;ADDRESS(ROW(),COLUMN(),4),L!$A:$A,0)-1,SL,,)</f>
        <v>在“申报”选项卡 D24 单元格中提供授权公司代表的有效的电子邮件地址</v>
      </c>
    </row>
    <row r="14" spans="1:10" ht="22.15" customHeight="1">
      <c r="A14" s="80"/>
      <c r="B14" s="79"/>
      <c r="C14" s="79"/>
      <c r="D14" s="85"/>
      <c r="E14" s="16" t="s">
        <v>15</v>
      </c>
      <c r="F14" s="83"/>
      <c r="G14" s="62"/>
      <c r="H14" s="63">
        <f>F14*G14</f>
        <v>0</v>
      </c>
      <c r="I14" s="131"/>
    </row>
    <row r="15" spans="1:10" ht="39">
      <c r="A15" s="80" t="str">
        <f ca="1">Declaration!B26</f>
        <v>授权日期 (*):</v>
      </c>
      <c r="B15" s="81">
        <f>Declaration!D26</f>
        <v>45777</v>
      </c>
      <c r="C15" s="79" t="str">
        <f t="shared" ca="1" si="3"/>
        <v>填写</v>
      </c>
      <c r="D15" s="316" t="str">
        <f>IF(H15=1,"Click here to enter Date of Completion","")</f>
        <v/>
      </c>
      <c r="E15" s="16" t="s">
        <v>15</v>
      </c>
      <c r="F15" s="83">
        <v>1</v>
      </c>
      <c r="G15" s="62">
        <f t="shared" si="4"/>
        <v>0</v>
      </c>
      <c r="H15" s="63">
        <f t="shared" si="2"/>
        <v>0</v>
      </c>
      <c r="I15" s="131" t="str">
        <f ca="1">OFFSET(L!$C$1,MATCH("Checker"&amp;"Comp",L!$A:$A,0)-1,SL,,)</f>
        <v>填写</v>
      </c>
      <c r="J15" s="15" t="str">
        <f ca="1">OFFSET(L!$C$1,MATCH("Checker"&amp;ADDRESS(ROW(),COLUMN(),4),L!$A:$A,0)-1,SL,,)</f>
        <v>在“申报”选项卡 D26 单元格中提供表格填写日期</v>
      </c>
    </row>
    <row r="16" spans="1:10" ht="25.15" customHeight="1">
      <c r="A16" s="79" t="str">
        <f ca="1">Declaration!B29</f>
        <v>1) 是否在产品或生产流程中有意添加或使用任何指定矿产？ (*)</v>
      </c>
      <c r="B16" s="82"/>
      <c r="C16" s="82"/>
      <c r="D16" s="86"/>
      <c r="E16" s="16" t="s">
        <v>16</v>
      </c>
      <c r="F16" s="83"/>
      <c r="H16" s="15">
        <f t="shared" si="2"/>
        <v>0</v>
      </c>
    </row>
    <row r="17" spans="1:10" ht="25.15" customHeight="1">
      <c r="A17" s="80" t="str">
        <f>Declaration!B30</f>
        <v>Cobalt(*)</v>
      </c>
      <c r="B17" s="79" t="str">
        <f>Declaration!D30</f>
        <v>Yes</v>
      </c>
      <c r="C17" s="79" t="str">
        <f t="shared" ca="1" si="3"/>
        <v>填写</v>
      </c>
      <c r="D17" s="316" t="str">
        <f>IF(H17=1,"Click here to answer question 1 for specified mineral","")</f>
        <v/>
      </c>
      <c r="E17" s="16" t="s">
        <v>18</v>
      </c>
      <c r="F17" s="323">
        <f>IF(A17="",0,1)</f>
        <v>1</v>
      </c>
      <c r="G17" s="62">
        <f t="shared" si="4"/>
        <v>0</v>
      </c>
      <c r="H17" s="63">
        <f t="shared" si="2"/>
        <v>0</v>
      </c>
      <c r="I17" s="131" t="str">
        <f ca="1">OFFSET(L!$C$1,MATCH("Checker"&amp;"Comp",L!$A:$A,0)-1,SL,,)</f>
        <v>填写</v>
      </c>
      <c r="J17" s="132" t="str">
        <f ca="1">OFFSET(L!$C$1,MATCH("Checker"&amp;ADDRESS(ROW(),COLUMN(),4),L!$A:$A,0)-1,SL,,)</f>
        <v>在“申报”选项卡 D30 单元格中申报是否有意将指定矿产增加到贵公司的产品中</v>
      </c>
    </row>
    <row r="18" spans="1:10" ht="25.15" customHeight="1">
      <c r="A18" s="80" t="str">
        <f>Declaration!B31</f>
        <v>Copper(*)</v>
      </c>
      <c r="B18" s="79" t="str">
        <f>Declaration!D31</f>
        <v>Yes</v>
      </c>
      <c r="C18" s="79" t="str">
        <f t="shared" ca="1" si="3"/>
        <v>填写</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填写</v>
      </c>
      <c r="J18" s="132" t="str">
        <f ca="1">OFFSET(L!$C$1,MATCH("Checker"&amp;ADDRESS(ROW(),COLUMN(),4),L!$A:$A,0)-1,SL,,)</f>
        <v>在“申报”选项卡 D31 单元格中申报是否有意将指定矿产增加到贵公司的产品中</v>
      </c>
    </row>
    <row r="19" spans="1:10" ht="25.15" customHeight="1">
      <c r="A19" s="80" t="str">
        <f>Declaration!B32</f>
        <v>Graphite(*)</v>
      </c>
      <c r="B19" s="79" t="str">
        <f>Declaration!D32</f>
        <v>No</v>
      </c>
      <c r="C19" s="79" t="str">
        <f t="shared" ca="1" si="3"/>
        <v>填写</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填写</v>
      </c>
      <c r="J19" s="132" t="str">
        <f ca="1">OFFSET(L!$C$1,MATCH("Checker"&amp;ADDRESS(ROW(),COLUMN(),4),L!$A:$A,0)-1,SL,,)</f>
        <v>在“申报”选项卡 D32 单元格中申报是否有意将指定矿产增加到贵公司的产品中</v>
      </c>
    </row>
    <row r="20" spans="1:10" ht="25.15" customHeight="1">
      <c r="A20" s="80" t="str">
        <f>Declaration!B33</f>
        <v>Lithium(*)</v>
      </c>
      <c r="B20" s="79" t="str">
        <f>Declaration!D33</f>
        <v>No</v>
      </c>
      <c r="C20" s="79" t="str">
        <f t="shared" ca="1" si="3"/>
        <v>填写</v>
      </c>
      <c r="D20" s="316" t="str">
        <f t="shared" si="8"/>
        <v/>
      </c>
      <c r="E20" s="16" t="s">
        <v>15</v>
      </c>
      <c r="F20" s="323">
        <f t="shared" si="5"/>
        <v>1</v>
      </c>
      <c r="G20" s="62">
        <f t="shared" si="6"/>
        <v>0</v>
      </c>
      <c r="H20" s="63">
        <f t="shared" si="7"/>
        <v>0</v>
      </c>
      <c r="I20" s="131" t="str">
        <f ca="1">OFFSET(L!$C$1,MATCH("Checker"&amp;"Comp",L!$A:$A,0)-1,SL,,)</f>
        <v>填写</v>
      </c>
      <c r="J20" s="132" t="str">
        <f ca="1">OFFSET(L!$C$1,MATCH("Checker"&amp;ADDRESS(ROW(),COLUMN(),4),L!$A:$A,0)-1,SL,,)</f>
        <v>在“申报”选项卡 D33 单元格中申报是否有意将指定矿产增加到贵公司的产品中</v>
      </c>
    </row>
    <row r="21" spans="1:10" ht="25.15" customHeight="1">
      <c r="A21" s="80" t="str">
        <f>Declaration!B34</f>
        <v>Mica(*)</v>
      </c>
      <c r="B21" s="79" t="str">
        <f>Declaration!D34</f>
        <v>No</v>
      </c>
      <c r="C21" s="79" t="str">
        <f t="shared" ca="1" si="3"/>
        <v>填写</v>
      </c>
      <c r="D21" s="316" t="str">
        <f t="shared" si="8"/>
        <v/>
      </c>
      <c r="E21" s="16"/>
      <c r="F21" s="323">
        <f t="shared" si="5"/>
        <v>1</v>
      </c>
      <c r="G21" s="62">
        <f t="shared" si="6"/>
        <v>0</v>
      </c>
      <c r="H21" s="63">
        <f t="shared" si="7"/>
        <v>0</v>
      </c>
      <c r="I21" s="131" t="str">
        <f ca="1">OFFSET(L!$C$1,MATCH("Checker"&amp;"Comp",L!$A:$A,0)-1,SL,,)</f>
        <v>填写</v>
      </c>
      <c r="J21" s="132" t="str">
        <f ca="1">OFFSET(L!$C$1,MATCH("Checker"&amp;ADDRESS(ROW(),COLUMN(),4),L!$A:$A,0)-1,SL,,)</f>
        <v>在“申报”选项卡 D34 单元格中申报是否有意将指定矿产增加到贵公司的产品中</v>
      </c>
    </row>
    <row r="22" spans="1:10" ht="25.15" customHeight="1">
      <c r="A22" s="80" t="str">
        <f>Declaration!B35</f>
        <v>Nickel(*)</v>
      </c>
      <c r="B22" s="79" t="str">
        <f>Declaration!D35</f>
        <v>Yes</v>
      </c>
      <c r="C22" s="79" t="str">
        <f t="shared" ca="1" si="3"/>
        <v>填写</v>
      </c>
      <c r="D22" s="316" t="str">
        <f t="shared" si="8"/>
        <v/>
      </c>
      <c r="E22" s="16"/>
      <c r="F22" s="323">
        <f t="shared" si="5"/>
        <v>1</v>
      </c>
      <c r="G22" s="62">
        <f t="shared" si="6"/>
        <v>0</v>
      </c>
      <c r="H22" s="63">
        <f t="shared" si="7"/>
        <v>0</v>
      </c>
      <c r="I22" s="131" t="str">
        <f ca="1">OFFSET(L!$C$1,MATCH("Checker"&amp;"Comp",L!$A:$A,0)-1,SL,,)</f>
        <v>填写</v>
      </c>
      <c r="J22" s="132" t="str">
        <f ca="1">OFFSET(L!$C$1,MATCH("Checker"&amp;ADDRESS(ROW(),COLUMN(),4),L!$A:$A,0)-1,SL,,)</f>
        <v>在“申报”选项卡 D35 单元格中申报是否有意将指定矿产增加到贵公司的产品中</v>
      </c>
    </row>
    <row r="23" spans="1:10" ht="22.15" hidden="1" customHeight="1">
      <c r="A23" s="80" t="str">
        <f>Declaration!B36</f>
        <v/>
      </c>
      <c r="B23" s="79">
        <f>Declaration!D36</f>
        <v>0</v>
      </c>
      <c r="C23" s="79">
        <f t="shared" si="3"/>
        <v>0</v>
      </c>
      <c r="D23" s="85"/>
      <c r="E23" s="16"/>
      <c r="F23" s="323"/>
      <c r="G23" s="62"/>
      <c r="H23" s="63"/>
      <c r="I23" s="131"/>
      <c r="J23" s="132"/>
    </row>
    <row r="24" spans="1:10" ht="22.15" hidden="1" customHeight="1">
      <c r="A24" s="80" t="str">
        <f>Declaration!B37</f>
        <v/>
      </c>
      <c r="B24" s="79">
        <f>Declaration!D37</f>
        <v>0</v>
      </c>
      <c r="C24" s="79">
        <f t="shared" si="3"/>
        <v>0</v>
      </c>
      <c r="D24" s="85"/>
      <c r="E24" s="16"/>
      <c r="F24" s="323"/>
      <c r="G24" s="62"/>
      <c r="H24" s="63"/>
      <c r="I24" s="131"/>
      <c r="J24" s="132"/>
    </row>
    <row r="25" spans="1:10" ht="22.15" hidden="1" customHeight="1">
      <c r="A25" s="80" t="str">
        <f>Declaration!B38</f>
        <v/>
      </c>
      <c r="B25" s="79">
        <f>Declaration!D38</f>
        <v>0</v>
      </c>
      <c r="C25" s="79">
        <f t="shared" si="3"/>
        <v>0</v>
      </c>
      <c r="D25" s="85"/>
      <c r="E25" s="16"/>
      <c r="F25" s="323"/>
      <c r="G25" s="62"/>
      <c r="H25" s="63"/>
      <c r="I25" s="131"/>
      <c r="J25" s="132"/>
    </row>
    <row r="26" spans="1:10" ht="22.15" hidden="1" customHeight="1">
      <c r="A26" s="80" t="str">
        <f>Declaration!B39</f>
        <v/>
      </c>
      <c r="B26" s="79">
        <f>Declaration!D39</f>
        <v>0</v>
      </c>
      <c r="C26" s="79">
        <f t="shared" si="3"/>
        <v>0</v>
      </c>
      <c r="D26" s="85"/>
      <c r="E26" s="16"/>
      <c r="F26" s="323"/>
      <c r="G26" s="62"/>
      <c r="H26" s="63"/>
      <c r="I26" s="131"/>
      <c r="J26" s="132"/>
    </row>
    <row r="27" spans="1:10" ht="25.15" customHeight="1">
      <c r="A27" s="79" t="str">
        <f ca="1">Declaration!B41</f>
        <v>2) 产品中是否还存有任何指定矿产？ (*)(*)</v>
      </c>
      <c r="B27" s="82"/>
      <c r="C27" s="82"/>
      <c r="D27" s="86"/>
      <c r="E27" s="16" t="s">
        <v>15</v>
      </c>
      <c r="F27" s="83"/>
      <c r="J27" s="132"/>
    </row>
    <row r="28" spans="1:10" ht="39">
      <c r="A28" s="80" t="str">
        <f>Declaration!B42</f>
        <v>Cobalt(*)</v>
      </c>
      <c r="B28" s="79" t="str">
        <f>Declaration!D42</f>
        <v>Yes</v>
      </c>
      <c r="C28" s="136" t="str">
        <f t="shared" ref="C28:C37" ca="1" si="9">IF(H28=1,J28,I28)</f>
        <v>填写</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填写</v>
      </c>
      <c r="J28" s="15" t="str">
        <f ca="1">OFFSET(L!$C$1,MATCH("Checker"&amp;ADDRESS(ROW(),COLUMN(),4),L!$A:$A,0)-1,SL,,)</f>
        <v>在“申报”选项卡 D42 单元格中申报指定矿产是否必须用于贵公司产品的生产中并且包含在申报的成品内</v>
      </c>
    </row>
    <row r="29" spans="1:10" ht="39">
      <c r="A29" s="80" t="str">
        <f>Declaration!B43</f>
        <v>Copper(*)</v>
      </c>
      <c r="B29" s="79" t="str">
        <f>Declaration!D43</f>
        <v>Yes</v>
      </c>
      <c r="C29" s="136" t="str">
        <f t="shared" ca="1" si="9"/>
        <v>填写</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填写</v>
      </c>
      <c r="J29" s="15" t="str">
        <f ca="1">OFFSET(L!$C$1,MATCH("Checker"&amp;ADDRESS(ROW(),COLUMN(),4),L!$A:$A,0)-1,SL,,)</f>
        <v>在“申报”选项卡 D43 单元格中申报指定矿产是否必须用于贵公司产品的生产中并且包含在申报的成品内</v>
      </c>
    </row>
    <row r="30" spans="1:10" ht="15">
      <c r="A30" s="80" t="str">
        <f>Declaration!B44</f>
        <v>Graphite</v>
      </c>
      <c r="B30" s="79">
        <f>Declaration!D44</f>
        <v>0</v>
      </c>
      <c r="C30" s="136" t="str">
        <f t="shared" ca="1" si="9"/>
        <v>填写</v>
      </c>
      <c r="D30" s="316" t="str">
        <f t="shared" si="10"/>
        <v/>
      </c>
      <c r="E30" s="16"/>
      <c r="F30" s="84">
        <f t="shared" si="11"/>
        <v>0</v>
      </c>
      <c r="G30" s="62">
        <f t="shared" si="12"/>
        <v>1</v>
      </c>
      <c r="H30" s="63">
        <f t="shared" si="13"/>
        <v>0</v>
      </c>
      <c r="I30" s="131" t="str">
        <f ca="1">OFFSET(L!$C$1,MATCH("Checker"&amp;"Comp",L!$A:$A,0)-1,SL,,)</f>
        <v>填写</v>
      </c>
      <c r="J30" s="15" t="str">
        <f ca="1">OFFSET(L!$C$1,MATCH("Checker"&amp;ADDRESS(ROW(),COLUMN(),4),L!$A:$A,0)-1,SL,,)</f>
        <v>在“申报”选项卡 D44 单元格中申报指定矿产是否必须用于贵公司产品的生产中并且包含在申报的成品内</v>
      </c>
    </row>
    <row r="31" spans="1:10" ht="15">
      <c r="A31" s="80" t="str">
        <f>Declaration!B45</f>
        <v>Lithium</v>
      </c>
      <c r="B31" s="79">
        <f>Declaration!D45</f>
        <v>0</v>
      </c>
      <c r="C31" s="136" t="str">
        <f t="shared" ca="1" si="9"/>
        <v>填写</v>
      </c>
      <c r="D31" s="316" t="str">
        <f t="shared" si="10"/>
        <v/>
      </c>
      <c r="E31" s="16"/>
      <c r="F31" s="84">
        <f t="shared" si="11"/>
        <v>0</v>
      </c>
      <c r="G31" s="62">
        <f t="shared" si="12"/>
        <v>1</v>
      </c>
      <c r="H31" s="63">
        <f t="shared" si="13"/>
        <v>0</v>
      </c>
      <c r="I31" s="131" t="str">
        <f ca="1">OFFSET(L!$C$1,MATCH("Checker"&amp;"Comp",L!$A:$A,0)-1,SL,,)</f>
        <v>填写</v>
      </c>
      <c r="J31" s="15" t="str">
        <f ca="1">OFFSET(L!$C$1,MATCH("Checker"&amp;ADDRESS(ROW(),COLUMN(),4),L!$A:$A,0)-1,SL,,)</f>
        <v>在“申报”选项卡 D45 单元格中申报指定矿产是否必须用于贵公司产品的生产中并且包含在申报的成品内</v>
      </c>
    </row>
    <row r="32" spans="1:10" ht="15">
      <c r="A32" s="80" t="str">
        <f>Declaration!B46</f>
        <v>Mica</v>
      </c>
      <c r="B32" s="79">
        <f>Declaration!D46</f>
        <v>0</v>
      </c>
      <c r="C32" s="136" t="str">
        <f t="shared" ca="1" si="9"/>
        <v>填写</v>
      </c>
      <c r="D32" s="316" t="str">
        <f t="shared" si="10"/>
        <v/>
      </c>
      <c r="E32" s="16"/>
      <c r="F32" s="84">
        <f t="shared" si="11"/>
        <v>0</v>
      </c>
      <c r="G32" s="62">
        <f t="shared" si="12"/>
        <v>1</v>
      </c>
      <c r="H32" s="63">
        <f t="shared" si="13"/>
        <v>0</v>
      </c>
      <c r="I32" s="131" t="str">
        <f ca="1">OFFSET(L!$C$1,MATCH("Checker"&amp;"Comp",L!$A:$A,0)-1,SL,,)</f>
        <v>填写</v>
      </c>
      <c r="J32" s="15" t="str">
        <f ca="1">OFFSET(L!$C$1,MATCH("Checker"&amp;ADDRESS(ROW(),COLUMN(),4),L!$A:$A,0)-1,SL,,)</f>
        <v>在“申报”选项卡 D46 单元格中申报指定矿产是否必须用于贵公司产品的生产中并且包含在申报的成品内</v>
      </c>
    </row>
    <row r="33" spans="1:10" ht="15">
      <c r="A33" s="80" t="str">
        <f>Declaration!B47</f>
        <v>Nickel(*)</v>
      </c>
      <c r="B33" s="79" t="str">
        <f>Declaration!D47</f>
        <v>Yes</v>
      </c>
      <c r="C33" s="136" t="str">
        <f t="shared" ca="1" si="9"/>
        <v>填写</v>
      </c>
      <c r="D33" s="316" t="str">
        <f t="shared" si="10"/>
        <v/>
      </c>
      <c r="E33" s="16"/>
      <c r="F33" s="84">
        <f t="shared" si="11"/>
        <v>1</v>
      </c>
      <c r="G33" s="62">
        <f t="shared" si="12"/>
        <v>0</v>
      </c>
      <c r="H33" s="63">
        <f t="shared" si="13"/>
        <v>0</v>
      </c>
      <c r="I33" s="131" t="str">
        <f ca="1">OFFSET(L!$C$1,MATCH("Checker"&amp;"Comp",L!$A:$A,0)-1,SL,,)</f>
        <v>填写</v>
      </c>
      <c r="J33" s="15" t="str">
        <f ca="1">OFFSET(L!$C$1,MATCH("Checker"&amp;ADDRESS(ROW(),COLUMN(),4),L!$A:$A,0)-1,SL,,)</f>
        <v>在“申报”选项卡 D47 单元格中申报指定矿产是否必须用于贵公司产品的生产中并且包含在申报的成品内</v>
      </c>
    </row>
    <row r="34" spans="1:10" ht="22.15" hidden="1" customHeight="1">
      <c r="A34" s="80" t="str">
        <f>Declaration!B48</f>
        <v/>
      </c>
      <c r="B34" s="79">
        <f>Declaration!D48</f>
        <v>0</v>
      </c>
      <c r="C34" s="136">
        <f t="shared" si="9"/>
        <v>0</v>
      </c>
      <c r="D34" s="229"/>
      <c r="E34" s="16"/>
      <c r="F34" s="84"/>
      <c r="G34" s="62"/>
      <c r="H34" s="63"/>
      <c r="I34" s="131"/>
    </row>
    <row r="35" spans="1:10" ht="22.15" hidden="1" customHeight="1">
      <c r="A35" s="80" t="str">
        <f>Declaration!B49</f>
        <v/>
      </c>
      <c r="B35" s="79">
        <f>Declaration!D49</f>
        <v>0</v>
      </c>
      <c r="C35" s="136">
        <f t="shared" si="9"/>
        <v>0</v>
      </c>
      <c r="D35" s="229"/>
      <c r="E35" s="16"/>
      <c r="F35" s="84"/>
      <c r="G35" s="62"/>
      <c r="H35" s="63"/>
      <c r="I35" s="131"/>
    </row>
    <row r="36" spans="1:10" ht="22.15" hidden="1" customHeight="1">
      <c r="A36" s="80" t="str">
        <f>Declaration!B50</f>
        <v/>
      </c>
      <c r="B36" s="79">
        <f>Declaration!D50</f>
        <v>0</v>
      </c>
      <c r="C36" s="136">
        <f t="shared" si="9"/>
        <v>0</v>
      </c>
      <c r="D36" s="229"/>
      <c r="E36" s="16"/>
      <c r="F36" s="84"/>
      <c r="G36" s="62"/>
      <c r="H36" s="63"/>
      <c r="I36" s="131"/>
    </row>
    <row r="37" spans="1:10" ht="22.15" hidden="1" customHeight="1">
      <c r="A37" s="80" t="str">
        <f>Declaration!B51</f>
        <v/>
      </c>
      <c r="B37" s="79">
        <f>Declaration!D51</f>
        <v>0</v>
      </c>
      <c r="C37" s="136">
        <f t="shared" si="9"/>
        <v>0</v>
      </c>
      <c r="D37" s="229"/>
      <c r="E37" s="16"/>
      <c r="F37" s="84"/>
      <c r="G37" s="62"/>
      <c r="H37" s="63"/>
      <c r="I37" s="131"/>
    </row>
    <row r="38" spans="1:10" ht="25.15" customHeight="1">
      <c r="A38" s="79" t="str">
        <f ca="1">Declaration!B53</f>
        <v>3) 贵公司供应链中是否有冶炼厂或加工厂从受冲突影响和高风险地区采购指定矿产？ （《经合组织尽职调查指南》，参见定义选项卡） (*)</v>
      </c>
      <c r="B38" s="82"/>
      <c r="C38" s="82"/>
      <c r="D38" s="86"/>
      <c r="E38" s="16" t="s">
        <v>15</v>
      </c>
      <c r="F38" s="83"/>
      <c r="J38" s="132"/>
    </row>
    <row r="39" spans="1:10" ht="39">
      <c r="A39" s="80" t="str">
        <f>Declaration!B54</f>
        <v>Cobalt(*)</v>
      </c>
      <c r="B39" s="79" t="str">
        <f>Declaration!D54</f>
        <v>No</v>
      </c>
      <c r="C39" s="136" t="str">
        <f t="shared" ca="1" si="3"/>
        <v>填写</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填写</v>
      </c>
      <c r="J39" s="15" t="str">
        <f ca="1">OFFSET(L!$C$1,MATCH("Checker"&amp;ADDRESS(ROW(),COLUMN(),4),L!$A:$A,0)-1,SL,,)</f>
        <v>在“申报”选项卡 D54 单元格中申报此调查回答中所申报产品范围内使用的指定矿产的原产地是否为受冲突影响和高风险地区</v>
      </c>
    </row>
    <row r="40" spans="1:10" ht="39">
      <c r="A40" s="80" t="str">
        <f>Declaration!B55</f>
        <v>Copper(*)</v>
      </c>
      <c r="B40" s="79" t="str">
        <f>Declaration!D55</f>
        <v>No</v>
      </c>
      <c r="C40" s="136" t="str">
        <f t="shared" ca="1" si="3"/>
        <v>填写</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填写</v>
      </c>
      <c r="J40" s="15" t="str">
        <f ca="1">OFFSET(L!$C$1,MATCH("Checker"&amp;ADDRESS(ROW(),COLUMN(),4),L!$A:$A,0)-1,SL,,)</f>
        <v>在“申报”选项卡 D55 单元格中申报此调查回答中所申报产品范围内使用的指定矿产的原产地是否为受冲突影响和高风险地区</v>
      </c>
    </row>
    <row r="41" spans="1:10" ht="15">
      <c r="A41" s="80" t="str">
        <f>Declaration!B56</f>
        <v>Graphite</v>
      </c>
      <c r="B41" s="79">
        <f>Declaration!D56</f>
        <v>0</v>
      </c>
      <c r="C41" s="136" t="str">
        <f t="shared" ca="1" si="3"/>
        <v>填写</v>
      </c>
      <c r="D41" s="318" t="str">
        <f t="shared" si="16"/>
        <v/>
      </c>
      <c r="E41" s="16"/>
      <c r="F41" s="84">
        <f t="shared" si="17"/>
        <v>0</v>
      </c>
      <c r="G41" s="62">
        <f t="shared" si="18"/>
        <v>1</v>
      </c>
      <c r="H41" s="63">
        <f t="shared" si="19"/>
        <v>0</v>
      </c>
      <c r="I41" s="131" t="str">
        <f ca="1">OFFSET(L!$C$1,MATCH("Checker"&amp;"Comp",L!$A:$A,0)-1,SL,,)</f>
        <v>填写</v>
      </c>
      <c r="J41" s="15" t="str">
        <f ca="1">OFFSET(L!$C$1,MATCH("Checker"&amp;ADDRESS(ROW(),COLUMN(),4),L!$A:$A,0)-1,SL,,)</f>
        <v>在“申报”选项卡 D56 单元格中申报此调查回答中所申报产品范围内使用的指定矿产的原产地是否为受冲突影响和高风险地区</v>
      </c>
    </row>
    <row r="42" spans="1:10" ht="15">
      <c r="A42" s="80" t="str">
        <f>Declaration!B57</f>
        <v>Lithium</v>
      </c>
      <c r="B42" s="79">
        <f>Declaration!D57</f>
        <v>0</v>
      </c>
      <c r="C42" s="136" t="str">
        <f t="shared" ca="1" si="3"/>
        <v>填写</v>
      </c>
      <c r="D42" s="318" t="str">
        <f t="shared" si="16"/>
        <v/>
      </c>
      <c r="E42" s="16"/>
      <c r="F42" s="84">
        <f t="shared" si="17"/>
        <v>0</v>
      </c>
      <c r="G42" s="62">
        <f t="shared" si="18"/>
        <v>1</v>
      </c>
      <c r="H42" s="63">
        <f t="shared" si="19"/>
        <v>0</v>
      </c>
      <c r="I42" s="131" t="str">
        <f ca="1">OFFSET(L!$C$1,MATCH("Checker"&amp;"Comp",L!$A:$A,0)-1,SL,,)</f>
        <v>填写</v>
      </c>
      <c r="J42" s="15" t="str">
        <f ca="1">OFFSET(L!$C$1,MATCH("Checker"&amp;ADDRESS(ROW(),COLUMN(),4),L!$A:$A,0)-1,SL,,)</f>
        <v>在“申报”选项卡 D57 单元格中申报此调查回答中所申报产品范围内使用的指定矿产的原产地是否为受冲突影响和高风险地区</v>
      </c>
    </row>
    <row r="43" spans="1:10" ht="15">
      <c r="A43" s="80" t="str">
        <f>Declaration!B58</f>
        <v>Mica</v>
      </c>
      <c r="B43" s="79">
        <f>Declaration!D58</f>
        <v>0</v>
      </c>
      <c r="C43" s="136" t="str">
        <f t="shared" ca="1" si="3"/>
        <v>填写</v>
      </c>
      <c r="D43" s="318" t="str">
        <f t="shared" si="16"/>
        <v/>
      </c>
      <c r="E43" s="16"/>
      <c r="F43" s="84">
        <f t="shared" si="17"/>
        <v>0</v>
      </c>
      <c r="G43" s="62">
        <f t="shared" si="18"/>
        <v>1</v>
      </c>
      <c r="H43" s="63">
        <f t="shared" si="19"/>
        <v>0</v>
      </c>
      <c r="I43" s="131" t="str">
        <f ca="1">OFFSET(L!$C$1,MATCH("Checker"&amp;"Comp",L!$A:$A,0)-1,SL,,)</f>
        <v>填写</v>
      </c>
      <c r="J43" s="15" t="str">
        <f ca="1">OFFSET(L!$C$1,MATCH("Checker"&amp;ADDRESS(ROW(),COLUMN(),4),L!$A:$A,0)-1,SL,,)</f>
        <v>在“申报”选项卡 D58 单元格中申报此调查回答中所申报产品范围内使用的指定矿产的原产地是否为受冲突影响和高风险地区</v>
      </c>
    </row>
    <row r="44" spans="1:10" ht="15">
      <c r="A44" s="80" t="str">
        <f>Declaration!B59</f>
        <v>Nickel(*)</v>
      </c>
      <c r="B44" s="79" t="str">
        <f>Declaration!D59</f>
        <v>No</v>
      </c>
      <c r="C44" s="136" t="str">
        <f t="shared" ca="1" si="3"/>
        <v>填写</v>
      </c>
      <c r="D44" s="318" t="str">
        <f t="shared" si="16"/>
        <v/>
      </c>
      <c r="E44" s="16"/>
      <c r="F44" s="84">
        <f t="shared" si="17"/>
        <v>1</v>
      </c>
      <c r="G44" s="62">
        <f t="shared" si="18"/>
        <v>0</v>
      </c>
      <c r="H44" s="63">
        <f t="shared" si="19"/>
        <v>0</v>
      </c>
      <c r="I44" s="131" t="str">
        <f ca="1">OFFSET(L!$C$1,MATCH("Checker"&amp;"Comp",L!$A:$A,0)-1,SL,,)</f>
        <v>填写</v>
      </c>
      <c r="J44" s="15" t="str">
        <f ca="1">OFFSET(L!$C$1,MATCH("Checker"&amp;ADDRESS(ROW(),COLUMN(),4),L!$A:$A,0)-1,SL,,)</f>
        <v>在“申报”选项卡 D59 单元格中申报此调查回答中所申报产品范围内使用的指定矿产的原产地是否为受冲突影响和高风险地区</v>
      </c>
    </row>
    <row r="45" spans="1:10" ht="22.15" hidden="1" customHeight="1">
      <c r="A45" s="80" t="str">
        <f>Declaration!B60</f>
        <v/>
      </c>
      <c r="B45" s="79">
        <f>Declaration!D60</f>
        <v>0</v>
      </c>
      <c r="C45" s="136">
        <f t="shared" si="3"/>
        <v>0</v>
      </c>
      <c r="D45" s="229"/>
      <c r="E45" s="16"/>
      <c r="F45" s="84"/>
      <c r="G45" s="62"/>
      <c r="H45" s="63"/>
      <c r="I45" s="131"/>
    </row>
    <row r="46" spans="1:10" ht="22.15" hidden="1" customHeight="1">
      <c r="A46" s="80" t="str">
        <f>Declaration!B61</f>
        <v/>
      </c>
      <c r="B46" s="79">
        <f>Declaration!D61</f>
        <v>0</v>
      </c>
      <c r="C46" s="136">
        <f t="shared" si="3"/>
        <v>0</v>
      </c>
      <c r="D46" s="229"/>
      <c r="E46" s="16"/>
      <c r="F46" s="84"/>
      <c r="G46" s="62"/>
      <c r="H46" s="63"/>
      <c r="I46" s="131"/>
    </row>
    <row r="47" spans="1:10" ht="22.15" hidden="1" customHeight="1">
      <c r="A47" s="80" t="str">
        <f>Declaration!B62</f>
        <v/>
      </c>
      <c r="B47" s="79">
        <f>Declaration!D62</f>
        <v>0</v>
      </c>
      <c r="C47" s="136">
        <f t="shared" si="3"/>
        <v>0</v>
      </c>
      <c r="D47" s="229"/>
      <c r="E47" s="16"/>
      <c r="F47" s="84"/>
      <c r="G47" s="62"/>
      <c r="H47" s="63"/>
      <c r="I47" s="131"/>
    </row>
    <row r="48" spans="1:10" ht="22.15" hidden="1" customHeight="1">
      <c r="A48" s="80" t="str">
        <f>Declaration!B63</f>
        <v/>
      </c>
      <c r="B48" s="79">
        <f>Declaration!D63</f>
        <v>0</v>
      </c>
      <c r="C48" s="136">
        <f t="shared" si="3"/>
        <v>0</v>
      </c>
      <c r="D48" s="87"/>
      <c r="E48" s="16" t="s">
        <v>15</v>
      </c>
      <c r="F48" s="84"/>
      <c r="G48" s="62"/>
      <c r="H48" s="63"/>
      <c r="I48" s="131"/>
    </row>
    <row r="49" spans="1:10" ht="25.15" customHeight="1">
      <c r="A49" s="79" t="str">
        <f ca="1">Declaration!B65</f>
        <v>4) 是否 100% 的指定矿产来自回收料或
报废料资源？ (*)</v>
      </c>
      <c r="B49" s="82"/>
      <c r="C49" s="82"/>
      <c r="D49" s="86"/>
      <c r="E49" s="16" t="s">
        <v>15</v>
      </c>
      <c r="F49" s="83"/>
      <c r="J49" s="132"/>
    </row>
    <row r="50" spans="1:10" ht="55.5" customHeight="1">
      <c r="A50" s="80" t="str">
        <f>Declaration!B66</f>
        <v>Cobalt(*)</v>
      </c>
      <c r="B50" s="79" t="str">
        <f>Declaration!D66</f>
        <v>No</v>
      </c>
      <c r="C50" s="136" t="str">
        <f ca="1">IF(H50=1,J50,I50)</f>
        <v>填写</v>
      </c>
      <c r="D50" s="318" t="str">
        <f>IF(H50=1,"Click here to answer question 4 for specified mineral","")</f>
        <v/>
      </c>
      <c r="E50" s="16" t="s">
        <v>15</v>
      </c>
      <c r="F50" s="84">
        <f>F39</f>
        <v>1</v>
      </c>
      <c r="G50" s="62">
        <f>IF(B50=0,1,0)</f>
        <v>0</v>
      </c>
      <c r="H50" s="63">
        <f>F50*G50</f>
        <v>0</v>
      </c>
      <c r="I50" s="131" t="str">
        <f ca="1">OFFSET(L!$C$1,MATCH("Checker"&amp;"Comp",L!$A:$A,0)-1,SL,,)</f>
        <v>填写</v>
      </c>
      <c r="J50" s="132" t="str">
        <f ca="1">OFFSET(L!$C$1,MATCH("Checker"&amp;ADDRESS(ROW(),COLUMN(),4),L!$A:$A,0)-1,SL,,)</f>
        <v>在“申报”选项卡 D66 单元格中申报在此调查回答中所申报产品范围内使用的指定矿产是否完全来自回收料或报废料</v>
      </c>
    </row>
    <row r="51" spans="1:10" ht="55.5" customHeight="1">
      <c r="A51" s="80" t="str">
        <f>Declaration!B67</f>
        <v>Copper(*)</v>
      </c>
      <c r="B51" s="79" t="str">
        <f>Declaration!D67</f>
        <v>No</v>
      </c>
      <c r="C51" s="136" t="str">
        <f t="shared" ref="C51:C59" ca="1" si="20">IF(H51=1,J51,I51)</f>
        <v>填写</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填写</v>
      </c>
      <c r="J51" s="132" t="str">
        <f ca="1">OFFSET(L!$C$1,MATCH("Checker"&amp;ADDRESS(ROW(),COLUMN(),4),L!$A:$A,0)-1,SL,,)</f>
        <v>在“申报”选项卡 D67 单元格中申报在此调查回答中所申报产品范围内使用的指定矿产是否完全来自回收料或报废料</v>
      </c>
    </row>
    <row r="52" spans="1:10" ht="55.5" customHeight="1">
      <c r="A52" s="80" t="str">
        <f>Declaration!B68</f>
        <v>Graphite</v>
      </c>
      <c r="B52" s="79">
        <f>Declaration!D68</f>
        <v>0</v>
      </c>
      <c r="C52" s="136" t="str">
        <f t="shared" ca="1" si="20"/>
        <v>填写</v>
      </c>
      <c r="D52" s="318" t="str">
        <f t="shared" si="21"/>
        <v/>
      </c>
      <c r="E52" s="16"/>
      <c r="F52" s="84">
        <f t="shared" si="22"/>
        <v>0</v>
      </c>
      <c r="G52" s="62">
        <f t="shared" si="23"/>
        <v>1</v>
      </c>
      <c r="H52" s="63">
        <f t="shared" si="24"/>
        <v>0</v>
      </c>
      <c r="I52" s="131" t="str">
        <f ca="1">OFFSET(L!$C$1,MATCH("Checker"&amp;"Comp",L!$A:$A,0)-1,SL,,)</f>
        <v>填写</v>
      </c>
      <c r="J52" s="132" t="str">
        <f ca="1">OFFSET(L!$C$1,MATCH("Checker"&amp;ADDRESS(ROW(),COLUMN(),4),L!$A:$A,0)-1,SL,,)</f>
        <v>在“申报”选项卡 D68 单元格中申报在此调查回答中所申报产品范围内使用的指定矿产是否完全来自回收料或报废料</v>
      </c>
    </row>
    <row r="53" spans="1:10" ht="55.5" customHeight="1">
      <c r="A53" s="80" t="str">
        <f>Declaration!B69</f>
        <v>Lithium</v>
      </c>
      <c r="B53" s="79">
        <f>Declaration!D69</f>
        <v>0</v>
      </c>
      <c r="C53" s="136" t="str">
        <f t="shared" ca="1" si="20"/>
        <v>填写</v>
      </c>
      <c r="D53" s="318" t="str">
        <f t="shared" si="21"/>
        <v/>
      </c>
      <c r="E53" s="16"/>
      <c r="F53" s="84">
        <f t="shared" si="22"/>
        <v>0</v>
      </c>
      <c r="G53" s="62">
        <f t="shared" si="23"/>
        <v>1</v>
      </c>
      <c r="H53" s="63">
        <f t="shared" si="24"/>
        <v>0</v>
      </c>
      <c r="I53" s="131" t="str">
        <f ca="1">OFFSET(L!$C$1,MATCH("Checker"&amp;"Comp",L!$A:$A,0)-1,SL,,)</f>
        <v>填写</v>
      </c>
      <c r="J53" s="132" t="str">
        <f ca="1">OFFSET(L!$C$1,MATCH("Checker"&amp;ADDRESS(ROW(),COLUMN(),4),L!$A:$A,0)-1,SL,,)</f>
        <v>在“申报”选项卡 D69 单元格中申报在此调查回答中所申报产品范围内使用的指定矿产是否完全来自回收料或报废料</v>
      </c>
    </row>
    <row r="54" spans="1:10" ht="55.5" customHeight="1">
      <c r="A54" s="80" t="str">
        <f>Declaration!B70</f>
        <v>Mica</v>
      </c>
      <c r="B54" s="79">
        <f>Declaration!D70</f>
        <v>0</v>
      </c>
      <c r="C54" s="136" t="str">
        <f t="shared" ca="1" si="20"/>
        <v>填写</v>
      </c>
      <c r="D54" s="318" t="str">
        <f t="shared" si="21"/>
        <v/>
      </c>
      <c r="E54" s="16"/>
      <c r="F54" s="84">
        <f t="shared" si="22"/>
        <v>0</v>
      </c>
      <c r="G54" s="62">
        <f t="shared" si="23"/>
        <v>1</v>
      </c>
      <c r="H54" s="63">
        <f t="shared" si="24"/>
        <v>0</v>
      </c>
      <c r="I54" s="131" t="str">
        <f ca="1">OFFSET(L!$C$1,MATCH("Checker"&amp;"Comp",L!$A:$A,0)-1,SL,,)</f>
        <v>填写</v>
      </c>
      <c r="J54" s="132" t="str">
        <f ca="1">OFFSET(L!$C$1,MATCH("Checker"&amp;ADDRESS(ROW(),COLUMN(),4),L!$A:$A,0)-1,SL,,)</f>
        <v>在“申报”选项卡 D70 单元格中申报在此调查回答中所申报产品范围内使用的指定矿产是否完全来自回收料或报废料</v>
      </c>
    </row>
    <row r="55" spans="1:10" ht="55.5" customHeight="1">
      <c r="A55" s="80" t="str">
        <f>Declaration!B71</f>
        <v>Nickel(*)</v>
      </c>
      <c r="B55" s="79" t="str">
        <f>Declaration!D71</f>
        <v>No</v>
      </c>
      <c r="C55" s="136" t="str">
        <f t="shared" ca="1" si="20"/>
        <v>填写</v>
      </c>
      <c r="D55" s="318" t="str">
        <f t="shared" si="21"/>
        <v/>
      </c>
      <c r="E55" s="16"/>
      <c r="F55" s="84">
        <f t="shared" si="22"/>
        <v>1</v>
      </c>
      <c r="G55" s="62">
        <f t="shared" si="23"/>
        <v>0</v>
      </c>
      <c r="H55" s="63">
        <f t="shared" si="24"/>
        <v>0</v>
      </c>
      <c r="I55" s="131" t="str">
        <f ca="1">OFFSET(L!$C$1,MATCH("Checker"&amp;"Comp",L!$A:$A,0)-1,SL,,)</f>
        <v>填写</v>
      </c>
      <c r="J55" s="132" t="str">
        <f ca="1">OFFSET(L!$C$1,MATCH("Checker"&amp;ADDRESS(ROW(),COLUMN(),4),L!$A:$A,0)-1,SL,,)</f>
        <v>在“申报”选项卡 D71 单元格中申报在此调查回答中所申报产品范围内使用的指定矿产是否完全来自回收料或报废料</v>
      </c>
    </row>
    <row r="56" spans="1:10" ht="22.15" hidden="1" customHeight="1">
      <c r="A56" s="80" t="str">
        <f>Declaration!B72</f>
        <v/>
      </c>
      <c r="B56" s="79">
        <f>Declaration!D72</f>
        <v>0</v>
      </c>
      <c r="C56" s="136">
        <f t="shared" si="20"/>
        <v>0</v>
      </c>
      <c r="D56" s="193"/>
      <c r="E56" s="16"/>
      <c r="F56" s="84"/>
      <c r="G56" s="62"/>
      <c r="H56" s="63"/>
      <c r="I56" s="131"/>
      <c r="J56" s="132"/>
    </row>
    <row r="57" spans="1:10" ht="22.15" hidden="1" customHeight="1">
      <c r="A57" s="80" t="str">
        <f>Declaration!B73</f>
        <v/>
      </c>
      <c r="B57" s="79">
        <f>Declaration!D73</f>
        <v>0</v>
      </c>
      <c r="C57" s="136">
        <f t="shared" si="20"/>
        <v>0</v>
      </c>
      <c r="D57" s="87"/>
      <c r="E57" s="16" t="s">
        <v>15</v>
      </c>
      <c r="F57" s="84"/>
      <c r="G57" s="62"/>
      <c r="H57" s="63"/>
      <c r="I57" s="131"/>
      <c r="J57" s="132"/>
    </row>
    <row r="58" spans="1:10" ht="22.15" hidden="1" customHeight="1">
      <c r="A58" s="80" t="str">
        <f>Declaration!B74</f>
        <v/>
      </c>
      <c r="B58" s="79">
        <f>Declaration!D74</f>
        <v>0</v>
      </c>
      <c r="C58" s="136">
        <f t="shared" si="20"/>
        <v>0</v>
      </c>
      <c r="D58" s="87"/>
      <c r="E58" s="16" t="s">
        <v>15</v>
      </c>
      <c r="F58" s="84"/>
      <c r="G58" s="62"/>
      <c r="H58" s="63"/>
      <c r="I58" s="131"/>
      <c r="J58" s="132"/>
    </row>
    <row r="59" spans="1:10" ht="22.15" hidden="1" customHeight="1">
      <c r="A59" s="80" t="str">
        <f>Declaration!B75</f>
        <v/>
      </c>
      <c r="B59" s="79">
        <f>Declaration!D75</f>
        <v>0</v>
      </c>
      <c r="C59" s="136">
        <f t="shared" si="20"/>
        <v>0</v>
      </c>
      <c r="D59" s="87"/>
      <c r="E59" s="16" t="s">
        <v>15</v>
      </c>
      <c r="F59" s="84"/>
      <c r="G59" s="62"/>
      <c r="H59" s="63"/>
      <c r="I59" s="131"/>
      <c r="J59" s="132"/>
    </row>
    <row r="60" spans="1:10" ht="25.15" customHeight="1">
      <c r="A60" s="79" t="str">
        <f ca="1">Declaration!B77</f>
        <v>5) 百分之多少的相关供应商已对贵公司
的供应链调查提供答复？(*)</v>
      </c>
      <c r="B60" s="82"/>
      <c r="C60" s="82"/>
      <c r="D60" s="86"/>
      <c r="E60" s="16" t="s">
        <v>15</v>
      </c>
      <c r="F60" s="83"/>
    </row>
    <row r="61" spans="1:10" ht="26.25">
      <c r="A61" s="80" t="str">
        <f>Declaration!B78</f>
        <v>Cobalt(*)</v>
      </c>
      <c r="B61" s="79" t="str">
        <f>Declaration!D78</f>
        <v>100%</v>
      </c>
      <c r="C61" s="136" t="str">
        <f t="shared" ca="1" si="3"/>
        <v>填写</v>
      </c>
      <c r="D61" s="319" t="str">
        <f>IF(H61=1,"Click here to answer question 5 for specified mineral","")</f>
        <v/>
      </c>
      <c r="E61" s="16" t="s">
        <v>18</v>
      </c>
      <c r="F61" s="84">
        <f>F50</f>
        <v>1</v>
      </c>
      <c r="G61" s="62">
        <f t="shared" si="14"/>
        <v>0</v>
      </c>
      <c r="H61" s="63">
        <f t="shared" si="15"/>
        <v>0</v>
      </c>
      <c r="I61" s="131" t="str">
        <f ca="1">OFFSET(L!$C$1,MATCH("Checker"&amp;"Comp",L!$A:$A,0)-1,SL,,)</f>
        <v>填写</v>
      </c>
      <c r="J61" s="15" t="str">
        <f ca="1">OFFSET(L!$C$1,MATCH("Checker"&amp;ADDRESS(ROW(),COLUMN(),4),L!$A:$A,0)-1,SL,,)</f>
        <v>在“申报”选项卡 D78 单元格中提供供应商的冶炼厂信息填写百分比</v>
      </c>
    </row>
    <row r="62" spans="1:10" ht="26.25">
      <c r="A62" s="80" t="str">
        <f>Declaration!B79</f>
        <v>Copper(*)</v>
      </c>
      <c r="B62" s="79" t="str">
        <f>Declaration!D79</f>
        <v>100%</v>
      </c>
      <c r="C62" s="136" t="str">
        <f t="shared" ca="1" si="3"/>
        <v>填写</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填写</v>
      </c>
      <c r="J62" s="15" t="str">
        <f ca="1">OFFSET(L!$C$1,MATCH("Checker"&amp;ADDRESS(ROW(),COLUMN(),4),L!$A:$A,0)-1,SL,,)</f>
        <v>在“申报”选项卡 D79 单元格中提供供应商的冶炼厂信息填写百分比</v>
      </c>
    </row>
    <row r="63" spans="1:10" ht="15">
      <c r="A63" s="80" t="str">
        <f>Declaration!B80</f>
        <v>Graphite</v>
      </c>
      <c r="B63" s="79">
        <f>Declaration!D80</f>
        <v>0</v>
      </c>
      <c r="C63" s="136" t="str">
        <f t="shared" ca="1" si="3"/>
        <v>填写</v>
      </c>
      <c r="D63" s="319" t="str">
        <f t="shared" si="25"/>
        <v/>
      </c>
      <c r="E63" s="16"/>
      <c r="F63" s="84">
        <f t="shared" si="26"/>
        <v>0</v>
      </c>
      <c r="G63" s="62">
        <f t="shared" si="27"/>
        <v>1</v>
      </c>
      <c r="H63" s="63">
        <f t="shared" si="28"/>
        <v>0</v>
      </c>
      <c r="I63" s="131" t="str">
        <f ca="1">OFFSET(L!$C$1,MATCH("Checker"&amp;"Comp",L!$A:$A,0)-1,SL,,)</f>
        <v>填写</v>
      </c>
      <c r="J63" s="15" t="str">
        <f ca="1">OFFSET(L!$C$1,MATCH("Checker"&amp;ADDRESS(ROW(),COLUMN(),4),L!$A:$A,0)-1,SL,,)</f>
        <v>在“申报”选项卡 D80 单元格中提供供应商的冶炼厂信息填写百分比</v>
      </c>
    </row>
    <row r="64" spans="1:10" ht="15">
      <c r="A64" s="80" t="str">
        <f>Declaration!B81</f>
        <v>Lithium</v>
      </c>
      <c r="B64" s="79">
        <f>Declaration!D81</f>
        <v>0</v>
      </c>
      <c r="C64" s="136" t="str">
        <f t="shared" ca="1" si="3"/>
        <v>填写</v>
      </c>
      <c r="D64" s="319" t="str">
        <f t="shared" si="25"/>
        <v/>
      </c>
      <c r="E64" s="16"/>
      <c r="F64" s="84">
        <f t="shared" si="26"/>
        <v>0</v>
      </c>
      <c r="G64" s="62">
        <f t="shared" si="27"/>
        <v>1</v>
      </c>
      <c r="H64" s="63">
        <f t="shared" si="28"/>
        <v>0</v>
      </c>
      <c r="I64" s="131" t="str">
        <f ca="1">OFFSET(L!$C$1,MATCH("Checker"&amp;"Comp",L!$A:$A,0)-1,SL,,)</f>
        <v>填写</v>
      </c>
      <c r="J64" s="15" t="str">
        <f ca="1">OFFSET(L!$C$1,MATCH("Checker"&amp;ADDRESS(ROW(),COLUMN(),4),L!$A:$A,0)-1,SL,,)</f>
        <v>在“申报”选项卡 D81 单元格中提供供应商的冶炼厂信息填写百分比</v>
      </c>
    </row>
    <row r="65" spans="1:10" ht="15">
      <c r="A65" s="80" t="str">
        <f>Declaration!B82</f>
        <v>Mica</v>
      </c>
      <c r="B65" s="79">
        <f>Declaration!D82</f>
        <v>0</v>
      </c>
      <c r="C65" s="136" t="str">
        <f t="shared" ca="1" si="3"/>
        <v>填写</v>
      </c>
      <c r="D65" s="319" t="str">
        <f t="shared" si="25"/>
        <v/>
      </c>
      <c r="E65" s="16"/>
      <c r="F65" s="84">
        <f t="shared" si="26"/>
        <v>0</v>
      </c>
      <c r="G65" s="62">
        <f t="shared" si="27"/>
        <v>1</v>
      </c>
      <c r="H65" s="63">
        <f t="shared" si="28"/>
        <v>0</v>
      </c>
      <c r="I65" s="131" t="str">
        <f ca="1">OFFSET(L!$C$1,MATCH("Checker"&amp;"Comp",L!$A:$A,0)-1,SL,,)</f>
        <v>填写</v>
      </c>
      <c r="J65" s="15" t="str">
        <f ca="1">OFFSET(L!$C$1,MATCH("Checker"&amp;ADDRESS(ROW(),COLUMN(),4),L!$A:$A,0)-1,SL,,)</f>
        <v>在“申报”选项卡 D82 单元格中提供供应商的冶炼厂信息填写百分比</v>
      </c>
    </row>
    <row r="66" spans="1:10" ht="15">
      <c r="A66" s="80" t="str">
        <f>Declaration!B83</f>
        <v>Nickel(*)</v>
      </c>
      <c r="B66" s="79" t="str">
        <f>Declaration!D83</f>
        <v>100%</v>
      </c>
      <c r="C66" s="136" t="str">
        <f t="shared" ca="1" si="3"/>
        <v>填写</v>
      </c>
      <c r="D66" s="319" t="str">
        <f t="shared" si="25"/>
        <v/>
      </c>
      <c r="E66" s="16"/>
      <c r="F66" s="84">
        <f t="shared" si="26"/>
        <v>1</v>
      </c>
      <c r="G66" s="62">
        <f t="shared" si="27"/>
        <v>0</v>
      </c>
      <c r="H66" s="63">
        <f t="shared" si="28"/>
        <v>0</v>
      </c>
      <c r="I66" s="131" t="str">
        <f ca="1">OFFSET(L!$C$1,MATCH("Checker"&amp;"Comp",L!$A:$A,0)-1,SL,,)</f>
        <v>填写</v>
      </c>
      <c r="J66" s="15" t="str">
        <f ca="1">OFFSET(L!$C$1,MATCH("Checker"&amp;ADDRESS(ROW(),COLUMN(),4),L!$A:$A,0)-1,SL,,)</f>
        <v>在“申报”选项卡 D83 单元格中提供供应商的冶炼厂信息填写百分比</v>
      </c>
    </row>
    <row r="67" spans="1:10" ht="22.15" hidden="1" customHeight="1">
      <c r="A67" s="80" t="str">
        <f>Declaration!B84</f>
        <v/>
      </c>
      <c r="B67" s="79">
        <f>Declaration!D84</f>
        <v>0</v>
      </c>
      <c r="C67" s="136">
        <f t="shared" si="3"/>
        <v>0</v>
      </c>
      <c r="D67" s="85"/>
      <c r="E67" s="16"/>
      <c r="F67" s="84"/>
      <c r="G67" s="62"/>
      <c r="H67" s="63"/>
      <c r="I67" s="131"/>
    </row>
    <row r="68" spans="1:10" ht="22.15" hidden="1" customHeight="1">
      <c r="A68" s="80" t="str">
        <f>Declaration!B85</f>
        <v/>
      </c>
      <c r="B68" s="79">
        <f>Declaration!D85</f>
        <v>0</v>
      </c>
      <c r="C68" s="136">
        <f t="shared" si="3"/>
        <v>0</v>
      </c>
      <c r="D68" s="85"/>
      <c r="E68" s="16"/>
      <c r="F68" s="84"/>
      <c r="G68" s="62"/>
      <c r="H68" s="63"/>
      <c r="I68" s="131"/>
    </row>
    <row r="69" spans="1:10" ht="22.15" hidden="1" customHeight="1">
      <c r="A69" s="80" t="str">
        <f>Declaration!B86</f>
        <v/>
      </c>
      <c r="B69" s="79">
        <f>Declaration!D86</f>
        <v>0</v>
      </c>
      <c r="C69" s="136">
        <f t="shared" si="3"/>
        <v>0</v>
      </c>
      <c r="D69" s="85"/>
      <c r="E69" s="16" t="s">
        <v>18</v>
      </c>
      <c r="F69" s="84"/>
      <c r="G69" s="62"/>
      <c r="H69" s="63"/>
      <c r="I69" s="131"/>
    </row>
    <row r="70" spans="1:10" ht="22.15" hidden="1" customHeight="1">
      <c r="A70" s="80" t="str">
        <f>Declaration!B87</f>
        <v/>
      </c>
      <c r="B70" s="79">
        <f>Declaration!D87</f>
        <v>0</v>
      </c>
      <c r="C70" s="136">
        <f t="shared" si="3"/>
        <v>0</v>
      </c>
      <c r="D70" s="85"/>
      <c r="E70" s="16" t="s">
        <v>18</v>
      </c>
      <c r="F70" s="84"/>
      <c r="G70" s="62"/>
      <c r="H70" s="63"/>
      <c r="I70" s="131"/>
    </row>
    <row r="71" spans="1:10" ht="25.15" customHeight="1">
      <c r="A71" s="79" t="str">
        <f ca="1">Declaration!B89</f>
        <v>6) 您是否识别出为贵公司的供应链供应指定矿产的所有冶炼厂或加工厂？(*)</v>
      </c>
      <c r="B71" s="82"/>
      <c r="C71" s="82"/>
      <c r="D71" s="86"/>
      <c r="E71" s="16" t="s">
        <v>13</v>
      </c>
      <c r="F71" s="83"/>
    </row>
    <row r="72" spans="1:10" ht="51.75">
      <c r="A72" s="80" t="str">
        <f>Declaration!B90</f>
        <v>Cobalt(*)</v>
      </c>
      <c r="B72" s="79" t="str">
        <f>Declaration!D90</f>
        <v>Yes</v>
      </c>
      <c r="C72" s="136" t="str">
        <f t="shared" ca="1" si="3"/>
        <v>填写</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填写</v>
      </c>
      <c r="J72" s="15" t="str">
        <f ca="1">OFFSET(L!$C$1,MATCH("Checker"&amp;ADDRESS(ROW(),COLUMN(),4),L!$A:$A,0)-1,SL,,)</f>
        <v>在“申报”选项卡 D90 单元格中申报是否在此调查回答内的申报产品范围下面提供了所有冶炼厂名称</v>
      </c>
    </row>
    <row r="73" spans="1:10" ht="51.75">
      <c r="A73" s="80" t="str">
        <f>Declaration!B91</f>
        <v>Copper(*)</v>
      </c>
      <c r="B73" s="79" t="str">
        <f>Declaration!D91</f>
        <v>Yes</v>
      </c>
      <c r="C73" s="136" t="str">
        <f t="shared" ref="C73:C81" ca="1" si="31">IF(H73=1,J73,I73)</f>
        <v>填写</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填写</v>
      </c>
      <c r="J73" s="15" t="str">
        <f ca="1">OFFSET(L!$C$1,MATCH("Checker"&amp;ADDRESS(ROW(),COLUMN(),4),L!$A:$A,0)-1,SL,,)</f>
        <v>在“申报”选项卡 D91 单元格中申报是否在此调查回答内的申报产品范围下面提供了所有冶炼厂名称</v>
      </c>
    </row>
    <row r="74" spans="1:10" ht="15">
      <c r="A74" s="80" t="str">
        <f>Declaration!B92</f>
        <v>Graphite</v>
      </c>
      <c r="B74" s="79">
        <f>Declaration!D92</f>
        <v>0</v>
      </c>
      <c r="C74" s="136" t="str">
        <f t="shared" ca="1" si="31"/>
        <v>填写</v>
      </c>
      <c r="D74" s="319" t="str">
        <f t="shared" si="32"/>
        <v/>
      </c>
      <c r="E74" s="16"/>
      <c r="F74" s="84">
        <f t="shared" si="33"/>
        <v>0</v>
      </c>
      <c r="G74" s="62">
        <f t="shared" si="34"/>
        <v>1</v>
      </c>
      <c r="H74" s="63">
        <f t="shared" si="35"/>
        <v>0</v>
      </c>
      <c r="I74" s="131" t="str">
        <f ca="1">OFFSET(L!$C$1,MATCH("Checker"&amp;"Comp",L!$A:$A,0)-1,SL,,)</f>
        <v>填写</v>
      </c>
      <c r="J74" s="15" t="str">
        <f ca="1">OFFSET(L!$C$1,MATCH("Checker"&amp;ADDRESS(ROW(),COLUMN(),4),L!$A:$A,0)-1,SL,,)</f>
        <v>在“申报”选项卡 D92 单元格中申报是否在此调查回答内的申报产品范围下面提供了所有冶炼厂名称</v>
      </c>
    </row>
    <row r="75" spans="1:10" ht="15">
      <c r="A75" s="80" t="str">
        <f>Declaration!B93</f>
        <v>Lithium</v>
      </c>
      <c r="B75" s="79">
        <f>Declaration!D93</f>
        <v>0</v>
      </c>
      <c r="C75" s="136" t="str">
        <f t="shared" ca="1" si="31"/>
        <v>填写</v>
      </c>
      <c r="D75" s="319" t="str">
        <f t="shared" si="32"/>
        <v/>
      </c>
      <c r="E75" s="16"/>
      <c r="F75" s="84">
        <f t="shared" si="33"/>
        <v>0</v>
      </c>
      <c r="G75" s="62">
        <f t="shared" si="34"/>
        <v>1</v>
      </c>
      <c r="H75" s="63">
        <f t="shared" si="35"/>
        <v>0</v>
      </c>
      <c r="I75" s="131" t="str">
        <f ca="1">OFFSET(L!$C$1,MATCH("Checker"&amp;"Comp",L!$A:$A,0)-1,SL,,)</f>
        <v>填写</v>
      </c>
      <c r="J75" s="15" t="str">
        <f ca="1">OFFSET(L!$C$1,MATCH("Checker"&amp;ADDRESS(ROW(),COLUMN(),4),L!$A:$A,0)-1,SL,,)</f>
        <v>在“申报”选项卡 D93 单元格中申报是否在此调查回答内的申报产品范围下面提供了所有冶炼厂名称</v>
      </c>
    </row>
    <row r="76" spans="1:10" ht="15">
      <c r="A76" s="80" t="str">
        <f>Declaration!B94</f>
        <v>Mica</v>
      </c>
      <c r="B76" s="79">
        <f>Declaration!D94</f>
        <v>0</v>
      </c>
      <c r="C76" s="136" t="str">
        <f t="shared" ca="1" si="31"/>
        <v>填写</v>
      </c>
      <c r="D76" s="319" t="str">
        <f t="shared" si="32"/>
        <v/>
      </c>
      <c r="E76" s="16"/>
      <c r="F76" s="84">
        <f t="shared" si="33"/>
        <v>0</v>
      </c>
      <c r="G76" s="62">
        <f t="shared" si="34"/>
        <v>1</v>
      </c>
      <c r="H76" s="63">
        <f t="shared" si="35"/>
        <v>0</v>
      </c>
      <c r="I76" s="131" t="str">
        <f ca="1">OFFSET(L!$C$1,MATCH("Checker"&amp;"Comp",L!$A:$A,0)-1,SL,,)</f>
        <v>填写</v>
      </c>
      <c r="J76" s="15" t="str">
        <f ca="1">OFFSET(L!$C$1,MATCH("Checker"&amp;ADDRESS(ROW(),COLUMN(),4),L!$A:$A,0)-1,SL,,)</f>
        <v>在“申报”选项卡 D94 单元格中申报是否在此调查回答内的申报产品范围下面提供了所有冶炼厂名称</v>
      </c>
    </row>
    <row r="77" spans="1:10" ht="15">
      <c r="A77" s="80" t="str">
        <f>Declaration!B95</f>
        <v>Nickel(*)</v>
      </c>
      <c r="B77" s="79" t="str">
        <f>Declaration!D95</f>
        <v>Yes</v>
      </c>
      <c r="C77" s="136" t="str">
        <f t="shared" ca="1" si="31"/>
        <v>填写</v>
      </c>
      <c r="D77" s="319" t="str">
        <f t="shared" si="32"/>
        <v/>
      </c>
      <c r="E77" s="16"/>
      <c r="F77" s="84">
        <f t="shared" si="33"/>
        <v>1</v>
      </c>
      <c r="G77" s="62">
        <f t="shared" si="34"/>
        <v>0</v>
      </c>
      <c r="H77" s="63">
        <f t="shared" si="35"/>
        <v>0</v>
      </c>
      <c r="I77" s="131" t="str">
        <f ca="1">OFFSET(L!$C$1,MATCH("Checker"&amp;"Comp",L!$A:$A,0)-1,SL,,)</f>
        <v>填写</v>
      </c>
      <c r="J77" s="15" t="str">
        <f ca="1">OFFSET(L!$C$1,MATCH("Checker"&amp;ADDRESS(ROW(),COLUMN(),4),L!$A:$A,0)-1,SL,,)</f>
        <v>在“申报”选项卡 D95 单元格中申报是否在此调查回答内的申报产品范围下面提供了所有冶炼厂名称</v>
      </c>
    </row>
    <row r="78" spans="1:10" ht="22.15" hidden="1" customHeight="1">
      <c r="A78" s="80" t="str">
        <f>Declaration!B96</f>
        <v/>
      </c>
      <c r="B78" s="79">
        <f>Declaration!D96</f>
        <v>0</v>
      </c>
      <c r="C78" s="136">
        <f t="shared" si="31"/>
        <v>0</v>
      </c>
      <c r="D78" s="87"/>
      <c r="E78" s="16"/>
      <c r="F78" s="84"/>
      <c r="G78" s="62"/>
      <c r="H78" s="63"/>
      <c r="I78" s="131"/>
    </row>
    <row r="79" spans="1:10" ht="22.15" hidden="1" customHeight="1">
      <c r="A79" s="80" t="str">
        <f>Declaration!B97</f>
        <v/>
      </c>
      <c r="B79" s="79">
        <f>Declaration!D97</f>
        <v>0</v>
      </c>
      <c r="C79" s="136">
        <f t="shared" si="31"/>
        <v>0</v>
      </c>
      <c r="D79" s="87"/>
      <c r="E79" s="16"/>
      <c r="F79" s="84"/>
      <c r="G79" s="62"/>
      <c r="H79" s="63"/>
      <c r="I79" s="131"/>
    </row>
    <row r="80" spans="1:10" ht="22.15" hidden="1" customHeight="1">
      <c r="A80" s="80" t="str">
        <f>Declaration!B98</f>
        <v/>
      </c>
      <c r="B80" s="79">
        <f>Declaration!D98</f>
        <v>0</v>
      </c>
      <c r="C80" s="136">
        <f t="shared" si="31"/>
        <v>0</v>
      </c>
      <c r="D80" s="87"/>
      <c r="E80" s="16" t="s">
        <v>13</v>
      </c>
      <c r="F80" s="84"/>
      <c r="G80" s="62"/>
      <c r="H80" s="63"/>
      <c r="I80" s="131"/>
    </row>
    <row r="81" spans="1:10" ht="22.15" hidden="1" customHeight="1">
      <c r="A81" s="80" t="str">
        <f>Declaration!B99</f>
        <v/>
      </c>
      <c r="B81" s="79">
        <f>Declaration!D99</f>
        <v>0</v>
      </c>
      <c r="C81" s="136">
        <f t="shared" si="31"/>
        <v>0</v>
      </c>
      <c r="D81" s="87"/>
      <c r="E81" s="16" t="s">
        <v>13</v>
      </c>
      <c r="F81" s="84"/>
      <c r="G81" s="62"/>
      <c r="H81" s="63"/>
      <c r="I81" s="131"/>
    </row>
    <row r="82" spans="1:10" ht="50.65" customHeight="1">
      <c r="A82" s="79" t="str">
        <f ca="1">Declaration!B101</f>
        <v>7) 贵公司收到的所有适用冶炼厂或加工厂信息是否已在此申报中报告？(*)</v>
      </c>
      <c r="B82" s="82"/>
      <c r="C82" s="82"/>
      <c r="D82" s="86"/>
      <c r="E82" s="16" t="s">
        <v>16</v>
      </c>
      <c r="F82" s="83"/>
    </row>
    <row r="83" spans="1:10" ht="41.65" customHeight="1">
      <c r="A83" s="80" t="str">
        <f>Declaration!B102</f>
        <v>Cobalt(*)</v>
      </c>
      <c r="B83" s="79" t="str">
        <f>Declaration!D102</f>
        <v>Yes</v>
      </c>
      <c r="C83" s="136" t="str">
        <f t="shared" ref="C83:C92" ca="1" si="36">IF(H83=1,J83,I83)</f>
        <v>填写</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填写</v>
      </c>
      <c r="J83" s="15" t="str">
        <f ca="1">OFFSET(L!$C$1,MATCH("Checker"&amp;ADDRESS(ROW(),COLUMN(),4),L!$A:$A,0)-1,SL,,)</f>
        <v>在“申报”选项卡 D102 单元格中申报是否已提供所有适用指定矿产冶炼厂信息</v>
      </c>
    </row>
    <row r="84" spans="1:10" ht="41.65" customHeight="1">
      <c r="A84" s="80" t="str">
        <f>Declaration!B103</f>
        <v>Copper(*)</v>
      </c>
      <c r="B84" s="79" t="str">
        <f>Declaration!D103</f>
        <v>Yes</v>
      </c>
      <c r="C84" s="136" t="str">
        <f t="shared" ca="1" si="36"/>
        <v>填写</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填写</v>
      </c>
      <c r="J84" s="15" t="str">
        <f ca="1">OFFSET(L!$C$1,MATCH("Checker"&amp;ADDRESS(ROW(),COLUMN(),4),L!$A:$A,0)-1,SL,,)</f>
        <v>在“申报”选项卡 D103 单元格中申报是否已提供所有适用指定矿产冶炼厂信息</v>
      </c>
    </row>
    <row r="85" spans="1:10" ht="41.65" customHeight="1">
      <c r="A85" s="80" t="str">
        <f>Declaration!B104</f>
        <v>Graphite</v>
      </c>
      <c r="B85" s="79">
        <f>Declaration!D104</f>
        <v>0</v>
      </c>
      <c r="C85" s="136" t="str">
        <f t="shared" ca="1" si="36"/>
        <v>填写</v>
      </c>
      <c r="D85" s="319" t="str">
        <f t="shared" si="39"/>
        <v/>
      </c>
      <c r="E85" s="16"/>
      <c r="F85" s="84">
        <f t="shared" si="40"/>
        <v>0</v>
      </c>
      <c r="G85" s="62">
        <f t="shared" si="41"/>
        <v>1</v>
      </c>
      <c r="H85" s="63">
        <f t="shared" si="42"/>
        <v>0</v>
      </c>
      <c r="I85" s="131" t="str">
        <f ca="1">OFFSET(L!$C$1,MATCH("Checker"&amp;"Comp",L!$A:$A,0)-1,SL,,)</f>
        <v>填写</v>
      </c>
      <c r="J85" s="15" t="str">
        <f ca="1">OFFSET(L!$C$1,MATCH("Checker"&amp;ADDRESS(ROW(),COLUMN(),4),L!$A:$A,0)-1,SL,,)</f>
        <v>在“申报”选项卡 D104 单元格中申报是否已提供所有适用指定矿产冶炼厂信息</v>
      </c>
    </row>
    <row r="86" spans="1:10" ht="41.65" customHeight="1">
      <c r="A86" s="80" t="str">
        <f>Declaration!B105</f>
        <v>Lithium</v>
      </c>
      <c r="B86" s="79">
        <f>Declaration!D105</f>
        <v>0</v>
      </c>
      <c r="C86" s="136" t="str">
        <f t="shared" ca="1" si="36"/>
        <v>填写</v>
      </c>
      <c r="D86" s="319" t="str">
        <f t="shared" si="39"/>
        <v/>
      </c>
      <c r="E86" s="16"/>
      <c r="F86" s="84">
        <f t="shared" si="40"/>
        <v>0</v>
      </c>
      <c r="G86" s="62">
        <f t="shared" si="41"/>
        <v>1</v>
      </c>
      <c r="H86" s="63">
        <f t="shared" si="42"/>
        <v>0</v>
      </c>
      <c r="I86" s="131" t="str">
        <f ca="1">OFFSET(L!$C$1,MATCH("Checker"&amp;"Comp",L!$A:$A,0)-1,SL,,)</f>
        <v>填写</v>
      </c>
      <c r="J86" s="15" t="str">
        <f ca="1">OFFSET(L!$C$1,MATCH("Checker"&amp;ADDRESS(ROW(),COLUMN(),4),L!$A:$A,0)-1,SL,,)</f>
        <v>在“申报”选项卡 D105 单元格中申报是否已提供所有适用指定矿产冶炼厂信息</v>
      </c>
    </row>
    <row r="87" spans="1:10" ht="41.65" customHeight="1">
      <c r="A87" s="80" t="str">
        <f>Declaration!B106</f>
        <v>Mica</v>
      </c>
      <c r="B87" s="79">
        <f>Declaration!D106</f>
        <v>0</v>
      </c>
      <c r="C87" s="136" t="str">
        <f t="shared" ca="1" si="36"/>
        <v>填写</v>
      </c>
      <c r="D87" s="319" t="str">
        <f t="shared" si="39"/>
        <v/>
      </c>
      <c r="E87" s="16"/>
      <c r="F87" s="84">
        <f t="shared" si="40"/>
        <v>0</v>
      </c>
      <c r="G87" s="62">
        <f t="shared" si="41"/>
        <v>1</v>
      </c>
      <c r="H87" s="63">
        <f t="shared" si="42"/>
        <v>0</v>
      </c>
      <c r="I87" s="131" t="str">
        <f ca="1">OFFSET(L!$C$1,MATCH("Checker"&amp;"Comp",L!$A:$A,0)-1,SL,,)</f>
        <v>填写</v>
      </c>
      <c r="J87" s="15" t="str">
        <f ca="1">OFFSET(L!$C$1,MATCH("Checker"&amp;ADDRESS(ROW(),COLUMN(),4),L!$A:$A,0)-1,SL,,)</f>
        <v>在“申报”选项卡 D106 单元格中申报是否已提供所有适用指定矿产冶炼厂信息</v>
      </c>
    </row>
    <row r="88" spans="1:10" ht="41.65" customHeight="1">
      <c r="A88" s="80" t="str">
        <f>Declaration!B107</f>
        <v>Nickel(*)</v>
      </c>
      <c r="B88" s="79" t="str">
        <f>Declaration!D107</f>
        <v>Yes</v>
      </c>
      <c r="C88" s="136" t="str">
        <f t="shared" ca="1" si="36"/>
        <v>填写</v>
      </c>
      <c r="D88" s="319" t="str">
        <f t="shared" si="39"/>
        <v/>
      </c>
      <c r="E88" s="16"/>
      <c r="F88" s="84">
        <f t="shared" si="40"/>
        <v>1</v>
      </c>
      <c r="G88" s="62">
        <f t="shared" si="41"/>
        <v>0</v>
      </c>
      <c r="H88" s="63">
        <f t="shared" si="42"/>
        <v>0</v>
      </c>
      <c r="I88" s="131" t="str">
        <f ca="1">OFFSET(L!$C$1,MATCH("Checker"&amp;"Comp",L!$A:$A,0)-1,SL,,)</f>
        <v>填写</v>
      </c>
      <c r="J88" s="15" t="str">
        <f ca="1">OFFSET(L!$C$1,MATCH("Checker"&amp;ADDRESS(ROW(),COLUMN(),4),L!$A:$A,0)-1,SL,,)</f>
        <v>在“申报”选项卡 D107 单元格中申报是否已提供所有适用指定矿产冶炼厂信息</v>
      </c>
    </row>
    <row r="89" spans="1:10" ht="22.15" hidden="1" customHeight="1">
      <c r="A89" s="80" t="str">
        <f>Declaration!B108</f>
        <v/>
      </c>
      <c r="B89" s="79">
        <f>Declaration!D108</f>
        <v>0</v>
      </c>
      <c r="C89" s="136">
        <f t="shared" si="36"/>
        <v>0</v>
      </c>
      <c r="D89" s="88"/>
      <c r="E89" s="16"/>
      <c r="F89" s="84"/>
      <c r="G89" s="62"/>
      <c r="H89" s="63"/>
      <c r="I89" s="131"/>
    </row>
    <row r="90" spans="1:10" ht="22.15" hidden="1" customHeight="1">
      <c r="A90" s="80" t="str">
        <f>Declaration!B109</f>
        <v/>
      </c>
      <c r="B90" s="79">
        <f>Declaration!D109</f>
        <v>0</v>
      </c>
      <c r="C90" s="136">
        <f t="shared" si="36"/>
        <v>0</v>
      </c>
      <c r="D90" s="88"/>
      <c r="E90" s="16"/>
      <c r="F90" s="84"/>
      <c r="G90" s="62"/>
      <c r="H90" s="63"/>
      <c r="I90" s="131"/>
    </row>
    <row r="91" spans="1:10" ht="22.15" hidden="1" customHeight="1">
      <c r="A91" s="80" t="str">
        <f>Declaration!B110</f>
        <v/>
      </c>
      <c r="B91" s="79">
        <f>Declaration!D110</f>
        <v>0</v>
      </c>
      <c r="C91" s="136">
        <f t="shared" si="36"/>
        <v>0</v>
      </c>
      <c r="D91" s="88"/>
      <c r="E91" s="16" t="s">
        <v>15</v>
      </c>
      <c r="F91" s="84"/>
      <c r="G91" s="62"/>
      <c r="H91" s="63"/>
      <c r="I91" s="131"/>
    </row>
    <row r="92" spans="1:10" ht="22.15" hidden="1" customHeight="1">
      <c r="A92" s="80" t="str">
        <f>Declaration!B111</f>
        <v/>
      </c>
      <c r="B92" s="79">
        <f>Declaration!D111</f>
        <v>0</v>
      </c>
      <c r="C92" s="136">
        <f t="shared" si="36"/>
        <v>0</v>
      </c>
      <c r="D92" s="88"/>
      <c r="E92" s="16" t="s">
        <v>15</v>
      </c>
      <c r="F92" s="84"/>
      <c r="G92" s="62"/>
      <c r="H92" s="63"/>
      <c r="I92" s="131"/>
    </row>
    <row r="93" spans="1:10" ht="22.15" customHeight="1">
      <c r="A93" s="307" t="str">
        <f ca="1">Declaration!B114</f>
        <v>问题</v>
      </c>
      <c r="B93" s="82"/>
      <c r="C93" s="82"/>
      <c r="D93" s="86"/>
      <c r="E93" s="16" t="s">
        <v>18</v>
      </c>
      <c r="F93" s="83"/>
      <c r="G93" s="83"/>
      <c r="H93" s="83"/>
    </row>
    <row r="94" spans="1:10" ht="39">
      <c r="A94" s="79" t="str">
        <f ca="1">Declaration!B115</f>
        <v>A. 贵公司是否制定了可公开查阅的矿产采购政策？(*)</v>
      </c>
      <c r="B94" s="79" t="str">
        <f>Declaration!D115</f>
        <v>Yes</v>
      </c>
      <c r="C94" s="136" t="str">
        <f ca="1">IF(H94=1,J94,I94)</f>
        <v>填写</v>
      </c>
      <c r="D94" s="320" t="str">
        <f>IF(H94=1,"Click here to answer question (A)","")</f>
        <v/>
      </c>
      <c r="E94" s="16" t="s">
        <v>15</v>
      </c>
      <c r="F94" s="84">
        <f>IF(SUM(F$39:F$48)=0,0,1)</f>
        <v>1</v>
      </c>
      <c r="G94" s="62">
        <f t="shared" si="14"/>
        <v>0</v>
      </c>
      <c r="H94" s="63">
        <f t="shared" si="15"/>
        <v>0</v>
      </c>
      <c r="I94" s="131" t="str">
        <f ca="1">OFFSET(L!$C$1,MATCH("Checker"&amp;"Comp",L!$A:$A,0)-1,SL,,)</f>
        <v>填写</v>
      </c>
      <c r="J94" s="15" t="str">
        <f ca="1">OFFSET(L!$C$1,MATCH("Checker"&amp;ADDRESS(ROW(),COLUMN(),4),L!$A:$A,0)-1,SL,,)</f>
        <v>在“申报”选项卡 D115 单元格中回答贵公司是否有负责任矿物采购政策</v>
      </c>
    </row>
    <row r="95" spans="1:10" ht="39">
      <c r="A95" s="79" t="str">
        <f ca="1">Declaration!B117</f>
        <v>B. 贵公司的负责任矿产采购政策是否公开发布于贵公司网页上？（备注 - 如果是，请在注释字段中注明 URL。）(*)</v>
      </c>
      <c r="B95" s="79" t="str">
        <f>Declaration!D117</f>
        <v>No</v>
      </c>
      <c r="C95" s="136" t="str">
        <f ca="1">IF(H95=1,J95,I95)</f>
        <v>填写</v>
      </c>
      <c r="D95" s="321" t="str">
        <f>IF(H95=1,"Click here to answer question (B)","")</f>
        <v/>
      </c>
      <c r="E95" s="16" t="s">
        <v>15</v>
      </c>
      <c r="F95" s="84">
        <f t="shared" ref="F95:F111" si="43">F$94</f>
        <v>1</v>
      </c>
      <c r="G95" s="62">
        <f t="shared" si="14"/>
        <v>0</v>
      </c>
      <c r="H95" s="63">
        <f t="shared" si="15"/>
        <v>0</v>
      </c>
      <c r="I95" s="131" t="str">
        <f ca="1">OFFSET(L!$C$1,MATCH("Checker"&amp;"Comp",L!$A:$A,0)-1,SL,,)</f>
        <v>填写</v>
      </c>
      <c r="J95" s="15" t="str">
        <f ca="1">OFFSET(L!$C$1,MATCH("Checker"&amp;ADDRESS(ROW(),COLUMN(),4),L!$A:$A,0)-1,SL,,)</f>
        <v>在“申报”选项卡 D117 单元格中回答贵公司是否在贵公司的网站上公开发布您的负责任矿物采购政策</v>
      </c>
    </row>
    <row r="96" spans="1:10" ht="25.15" customHeight="1">
      <c r="A96" s="79" t="s">
        <v>53</v>
      </c>
      <c r="B96" s="79">
        <f>Declaration!G117</f>
        <v>0</v>
      </c>
      <c r="C96" s="79" t="str">
        <f ca="1">IF(H96=1,J96,I96)</f>
        <v>填写</v>
      </c>
      <c r="D96" s="322" t="str">
        <f>IF(H96=1,"Click here to answer question (C)","")</f>
        <v/>
      </c>
      <c r="E96" s="16" t="s">
        <v>15</v>
      </c>
      <c r="F96" s="84">
        <f>IF(AND(F95=1,B95="Yes"),1,0)</f>
        <v>0</v>
      </c>
      <c r="G96" s="62">
        <f>IF(LEN(B96)&gt;1,0,1)</f>
        <v>1</v>
      </c>
      <c r="H96" s="63">
        <f>F96*G96</f>
        <v>0</v>
      </c>
      <c r="I96" s="131" t="str">
        <f ca="1">OFFSET(L!$C$1,MATCH("Checker"&amp;"Comp",L!$A:$A,0)-1,SL,,)</f>
        <v>填写</v>
      </c>
      <c r="J96" s="15" t="str">
        <f ca="1">OFFSET(L!$C$1,MATCH("Checker"&amp;ADDRESS(ROW(),COLUMN(),4),L!$A:$A,0)-1,SL,,)</f>
        <v>如果您对问题 B 回答“是”，则在“申报”工作表的 G117 单元格中输入 URL。URL 的格式应为 "www.companyname.com"</v>
      </c>
    </row>
    <row r="97" spans="1:10" ht="25.15" customHeight="1">
      <c r="A97" s="79" t="str">
        <f ca="1">Declaration!B119</f>
        <v>C. 贵公司是否要求贵公司的直接供应商从尽职调查实践经独立第三方审计计划验证过的冶炼厂采购指定矿产？(*)</v>
      </c>
      <c r="B97" s="82"/>
      <c r="C97" s="82"/>
      <c r="D97" s="86"/>
      <c r="E97" s="16" t="s">
        <v>15</v>
      </c>
      <c r="F97" s="84"/>
      <c r="G97" s="62"/>
      <c r="H97" s="63"/>
      <c r="I97" s="131"/>
    </row>
    <row r="98" spans="1:10" ht="81" customHeight="1">
      <c r="A98" s="79" t="str">
        <f>Declaration!B120</f>
        <v>Cobalt(*)</v>
      </c>
      <c r="B98" s="79" t="str">
        <f>Declaration!D120</f>
        <v>Yes</v>
      </c>
      <c r="C98" s="136" t="str">
        <f t="shared" ref="C98:C112" ca="1" si="44">IF(H98=1,J98,I98)</f>
        <v>填写</v>
      </c>
      <c r="D98" s="321" t="str">
        <f>IF(H98=1,"Click here to answer question (C)","")</f>
        <v/>
      </c>
      <c r="E98" s="16"/>
      <c r="F98" s="84">
        <f>F39</f>
        <v>1</v>
      </c>
      <c r="G98" s="62">
        <f t="shared" si="14"/>
        <v>0</v>
      </c>
      <c r="H98" s="63">
        <f t="shared" si="15"/>
        <v>0</v>
      </c>
      <c r="I98" s="131" t="str">
        <f ca="1">OFFSET(L!$C$1,MATCH("Checker"&amp;"Comp",L!$A:$A,0)-1,SL,,)</f>
        <v>填写</v>
      </c>
      <c r="J98" s="15" t="str">
        <f ca="1">OFFSET(L!$C$1,MATCH("Checker"&amp;ADDRESS(ROW(),COLUMN(),4),L!$A:$A,0)-1,SL,,)</f>
        <v>在“申报”选项卡 D120 单元格中回答贵公司是否要求贵公司的直接供应商从尽职调查实践经独立第三方审计计划，如负责任矿物审验流程，验证过的冶炼厂采购指定矿产。</v>
      </c>
    </row>
    <row r="99" spans="1:10" ht="81" customHeight="1">
      <c r="A99" s="79" t="str">
        <f>Declaration!B121</f>
        <v>Copper(*)</v>
      </c>
      <c r="B99" s="79" t="str">
        <f>Declaration!D121</f>
        <v>Yes</v>
      </c>
      <c r="C99" s="136" t="str">
        <f t="shared" ca="1" si="44"/>
        <v>填写</v>
      </c>
      <c r="D99" s="321" t="str">
        <f>IF(H99=1,"Click here to answer question (C)","")</f>
        <v/>
      </c>
      <c r="E99" s="16"/>
      <c r="F99" s="84">
        <f t="shared" ref="F99:F103" si="45">F40</f>
        <v>1</v>
      </c>
      <c r="G99" s="62">
        <f t="shared" si="14"/>
        <v>0</v>
      </c>
      <c r="H99" s="63">
        <f t="shared" si="15"/>
        <v>0</v>
      </c>
      <c r="I99" s="131" t="str">
        <f ca="1">OFFSET(L!$C$1,MATCH("Checker"&amp;"Comp",L!$A:$A,0)-1,SL,,)</f>
        <v>填写</v>
      </c>
      <c r="J99" s="15" t="str">
        <f ca="1">OFFSET(L!$C$1,MATCH("Checker"&amp;ADDRESS(ROW(),COLUMN(),4),L!$A:$A,0)-1,SL,,)</f>
        <v>在“申报”选项卡 D121 单元格中回答贵公司是否要求贵公司的直接供应商从尽职调查实践经独立第三方审计计划，如负责任矿物审验流程，验证过的冶炼厂采购指定矿产。</v>
      </c>
    </row>
    <row r="100" spans="1:10" ht="81" customHeight="1">
      <c r="A100" s="79" t="str">
        <f>Declaration!B122</f>
        <v>Graphite</v>
      </c>
      <c r="B100" s="79">
        <f>Declaration!D122</f>
        <v>0</v>
      </c>
      <c r="C100" s="136" t="str">
        <f t="shared" ca="1" si="44"/>
        <v>填写</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填写</v>
      </c>
      <c r="J100" s="15" t="str">
        <f ca="1">OFFSET(L!$C$1,MATCH("Checker"&amp;ADDRESS(ROW(),COLUMN(),4),L!$A:$A,0)-1,SL,,)</f>
        <v>在“申报”选项卡 D122 单元格中回答贵公司是否要求贵公司的直接供应商从尽职调查实践经独立第三方审计计划，如负责任矿物审验流程，验证过的冶炼厂采购指定矿产。</v>
      </c>
    </row>
    <row r="101" spans="1:10" ht="81" customHeight="1">
      <c r="A101" s="79" t="str">
        <f>Declaration!B123</f>
        <v>Lithium</v>
      </c>
      <c r="B101" s="79">
        <f>Declaration!D123</f>
        <v>0</v>
      </c>
      <c r="C101" s="136" t="str">
        <f t="shared" ca="1" si="44"/>
        <v>填写</v>
      </c>
      <c r="D101" s="321" t="str">
        <f t="shared" si="46"/>
        <v/>
      </c>
      <c r="E101" s="16"/>
      <c r="F101" s="84">
        <f t="shared" si="45"/>
        <v>0</v>
      </c>
      <c r="G101" s="62">
        <f t="shared" si="47"/>
        <v>1</v>
      </c>
      <c r="H101" s="63">
        <f t="shared" si="48"/>
        <v>0</v>
      </c>
      <c r="I101" s="131" t="str">
        <f ca="1">OFFSET(L!$C$1,MATCH("Checker"&amp;"Comp",L!$A:$A,0)-1,SL,,)</f>
        <v>填写</v>
      </c>
      <c r="J101" s="15" t="str">
        <f ca="1">OFFSET(L!$C$1,MATCH("Checker"&amp;ADDRESS(ROW(),COLUMN(),4),L!$A:$A,0)-1,SL,,)</f>
        <v>在“申报”选项卡 D123 单元格中回答贵公司是否要求贵公司的直接供应商从尽职调查实践经独立第三方审计计划，如负责任矿物审验流程，验证过的冶炼厂采购指定矿产。</v>
      </c>
    </row>
    <row r="102" spans="1:10" ht="81" customHeight="1">
      <c r="A102" s="79" t="str">
        <f>Declaration!B124</f>
        <v>Mica</v>
      </c>
      <c r="B102" s="79">
        <f>Declaration!D124</f>
        <v>0</v>
      </c>
      <c r="C102" s="136" t="str">
        <f t="shared" ca="1" si="44"/>
        <v>填写</v>
      </c>
      <c r="D102" s="321" t="str">
        <f t="shared" si="46"/>
        <v/>
      </c>
      <c r="E102" s="16"/>
      <c r="F102" s="84">
        <f t="shared" si="45"/>
        <v>0</v>
      </c>
      <c r="G102" s="62">
        <f t="shared" si="47"/>
        <v>1</v>
      </c>
      <c r="H102" s="63">
        <f t="shared" si="48"/>
        <v>0</v>
      </c>
      <c r="I102" s="131" t="str">
        <f ca="1">OFFSET(L!$C$1,MATCH("Checker"&amp;"Comp",L!$A:$A,0)-1,SL,,)</f>
        <v>填写</v>
      </c>
      <c r="J102" s="15" t="str">
        <f ca="1">OFFSET(L!$C$1,MATCH("Checker"&amp;ADDRESS(ROW(),COLUMN(),4),L!$A:$A,0)-1,SL,,)</f>
        <v>在“申报”选项卡 D124 单元格中回答贵公司是否要求贵公司的直接供应商从尽职调查实践经独立第三方审计计划，如负责任矿物审验流程，验证过的冶炼厂采购指定矿产。</v>
      </c>
    </row>
    <row r="103" spans="1:10" ht="81" customHeight="1">
      <c r="A103" s="79" t="str">
        <f>Declaration!B125</f>
        <v>Nickel(*)</v>
      </c>
      <c r="B103" s="79" t="str">
        <f>Declaration!D125</f>
        <v>Yes</v>
      </c>
      <c r="C103" s="136" t="str">
        <f t="shared" ca="1" si="44"/>
        <v>填写</v>
      </c>
      <c r="D103" s="321" t="str">
        <f t="shared" si="46"/>
        <v/>
      </c>
      <c r="E103" s="16"/>
      <c r="F103" s="84">
        <f t="shared" si="45"/>
        <v>1</v>
      </c>
      <c r="G103" s="62">
        <f t="shared" si="47"/>
        <v>0</v>
      </c>
      <c r="H103" s="63">
        <f t="shared" si="48"/>
        <v>0</v>
      </c>
      <c r="I103" s="131" t="str">
        <f ca="1">OFFSET(L!$C$1,MATCH("Checker"&amp;"Comp",L!$A:$A,0)-1,SL,,)</f>
        <v>填写</v>
      </c>
      <c r="J103" s="15" t="str">
        <f ca="1">OFFSET(L!$C$1,MATCH("Checker"&amp;ADDRESS(ROW(),COLUMN(),4),L!$A:$A,0)-1,SL,,)</f>
        <v>在“申报”选项卡 D125 单元格中回答贵公司是否要求贵公司的直接供应商从尽职调查实践经独立第三方审计计划，如负责任矿物审验流程，验证过的冶炼厂采购指定矿产。</v>
      </c>
    </row>
    <row r="104" spans="1:10" ht="25.15" hidden="1" customHeight="1">
      <c r="A104" s="79" t="str">
        <f>Declaration!B126</f>
        <v/>
      </c>
      <c r="B104" s="79">
        <f>Declaration!D126</f>
        <v>0</v>
      </c>
      <c r="C104" s="136">
        <f t="shared" si="44"/>
        <v>0</v>
      </c>
      <c r="D104" s="193"/>
      <c r="E104" s="16"/>
      <c r="F104" s="84"/>
      <c r="G104" s="62"/>
      <c r="H104" s="63"/>
      <c r="I104" s="131"/>
    </row>
    <row r="105" spans="1:10" ht="25.15" hidden="1" customHeight="1">
      <c r="A105" s="79" t="str">
        <f>Declaration!B127</f>
        <v/>
      </c>
      <c r="B105" s="79">
        <f>Declaration!D127</f>
        <v>0</v>
      </c>
      <c r="C105" s="136">
        <f t="shared" si="44"/>
        <v>0</v>
      </c>
      <c r="D105" s="193"/>
      <c r="E105" s="16"/>
      <c r="F105" s="84"/>
      <c r="G105" s="62"/>
      <c r="H105" s="63"/>
      <c r="I105" s="131"/>
    </row>
    <row r="106" spans="1:10" ht="25.15" hidden="1" customHeight="1">
      <c r="A106" s="79" t="str">
        <f>Declaration!B128</f>
        <v/>
      </c>
      <c r="B106" s="79">
        <f>Declaration!D128</f>
        <v>0</v>
      </c>
      <c r="C106" s="136">
        <f t="shared" si="44"/>
        <v>0</v>
      </c>
      <c r="D106" s="193"/>
      <c r="E106" s="16"/>
      <c r="F106" s="84"/>
      <c r="G106" s="62"/>
      <c r="H106" s="63"/>
      <c r="I106" s="131"/>
    </row>
    <row r="107" spans="1:10" ht="25.15" hidden="1" customHeight="1">
      <c r="A107" s="79" t="str">
        <f>Declaration!B129</f>
        <v/>
      </c>
      <c r="B107" s="79">
        <f>Declaration!D129</f>
        <v>0</v>
      </c>
      <c r="C107" s="136">
        <f t="shared" si="44"/>
        <v>0</v>
      </c>
      <c r="D107" s="193"/>
      <c r="E107" s="16"/>
      <c r="F107" s="84"/>
      <c r="G107" s="62"/>
      <c r="H107" s="63"/>
      <c r="I107" s="131"/>
    </row>
    <row r="108" spans="1:10" ht="39">
      <c r="A108" s="79" t="str">
        <f ca="1">Declaration!B131</f>
        <v>D. 贵公司是否已实施负责任矿产采购的尽职调查措施？(*)</v>
      </c>
      <c r="B108" s="79" t="str">
        <f>Declaration!D131</f>
        <v>Yes</v>
      </c>
      <c r="C108" s="136" t="str">
        <f t="shared" ca="1" si="44"/>
        <v>填写</v>
      </c>
      <c r="D108" s="321" t="str">
        <f>IF(H108=1,"Click here to answer question (D)","")</f>
        <v/>
      </c>
      <c r="E108" s="16" t="s">
        <v>15</v>
      </c>
      <c r="F108" s="84">
        <f t="shared" si="43"/>
        <v>1</v>
      </c>
      <c r="G108" s="62">
        <f t="shared" si="14"/>
        <v>0</v>
      </c>
      <c r="H108" s="63">
        <f t="shared" si="15"/>
        <v>0</v>
      </c>
      <c r="I108" s="131" t="str">
        <f ca="1">OFFSET(L!$C$1,MATCH("Checker"&amp;"Comp",L!$A:$A,0)-1,SL,,)</f>
        <v>填写</v>
      </c>
      <c r="J108" s="15" t="str">
        <f ca="1">OFFSET(L!$C$1,MATCH("Checker"&amp;ADDRESS(ROW(),COLUMN(),4),L!$A:$A,0)-1,SL,,)</f>
        <v>在“申报”选项卡 D131 单元格中回答贵公司是否已为负责任矿物采购实施了尽职调查措施</v>
      </c>
    </row>
    <row r="109" spans="1:10" ht="39">
      <c r="A109" s="79" t="str">
        <f ca="1">Declaration!B133</f>
        <v>E. 贵公司是否针对相关供应商进行指定矿产供应链调查？(*)</v>
      </c>
      <c r="B109" s="79" t="str">
        <f>Declaration!D133</f>
        <v>Yes, in conformance with IPC1755 (e.g. EMRT)</v>
      </c>
      <c r="C109" s="136" t="str">
        <f t="shared" ca="1" si="44"/>
        <v>填写</v>
      </c>
      <c r="D109" s="321" t="str">
        <f>IF(H109=1,"Click here to answer question (E)","")</f>
        <v/>
      </c>
      <c r="E109" s="16" t="s">
        <v>15</v>
      </c>
      <c r="F109" s="84">
        <f t="shared" si="43"/>
        <v>1</v>
      </c>
      <c r="G109" s="62">
        <f>IF(B109=0,1,0)</f>
        <v>0</v>
      </c>
      <c r="H109" s="63">
        <f t="shared" si="15"/>
        <v>0</v>
      </c>
      <c r="I109" s="131" t="str">
        <f ca="1">OFFSET(L!$C$1,MATCH("Checker"&amp;"Comp",L!$A:$A,0)-1,SL,,)</f>
        <v>填写</v>
      </c>
      <c r="J109" s="15" t="str">
        <f ca="1">OFFSET(L!$C$1,MATCH("Checker"&amp;ADDRESS(ROW(),COLUMN(),4),L!$A:$A,0)-1,SL,,)</f>
        <v>在“申报”选项卡 D133 单元格中回答贵公司是否实施指定矿产供应链调查</v>
      </c>
    </row>
    <row r="110" spans="1:10" ht="39">
      <c r="A110" s="79" t="str">
        <f ca="1">Declaration!B135</f>
        <v>F. 贵公司是否会根据预期审核从供应商处收到的尽职调查信息？(*)</v>
      </c>
      <c r="B110" s="79" t="str">
        <f>Declaration!D135</f>
        <v>Yes</v>
      </c>
      <c r="C110" s="136" t="str">
        <f t="shared" ca="1" si="44"/>
        <v>填写</v>
      </c>
      <c r="D110" s="321" t="str">
        <f>IF(H110=1,"Click here to answer question (F)","")</f>
        <v/>
      </c>
      <c r="E110" s="16" t="s">
        <v>15</v>
      </c>
      <c r="F110" s="84">
        <f t="shared" si="43"/>
        <v>1</v>
      </c>
      <c r="G110" s="62">
        <f>IF(B110=0,1,0)</f>
        <v>0</v>
      </c>
      <c r="H110" s="63">
        <f t="shared" si="15"/>
        <v>0</v>
      </c>
      <c r="I110" s="131" t="str">
        <f ca="1">OFFSET(L!$C$1,MATCH("Checker"&amp;"Comp",L!$A:$A,0)-1,SL,,)</f>
        <v>填写</v>
      </c>
      <c r="J110" s="15" t="str">
        <f ca="1">OFFSET(L!$C$1,MATCH("Checker"&amp;ADDRESS(ROW(),COLUMN(),4),L!$A:$A,0)-1,SL,,)</f>
        <v>在“申报”选项卡 D135 单元格中回答贵公司的验证流程是否包括纠正措施管理</v>
      </c>
    </row>
    <row r="111" spans="1:10" ht="39">
      <c r="A111" s="79" t="str">
        <f ca="1">Declaration!B137</f>
        <v>G. 贵公司的审核流程是否包括纠错行动管理？ 
(*)</v>
      </c>
      <c r="B111" s="79" t="str">
        <f>Declaration!D137</f>
        <v>Yes</v>
      </c>
      <c r="C111" s="136" t="str">
        <f t="shared" ca="1" si="44"/>
        <v>填写</v>
      </c>
      <c r="D111" s="321" t="str">
        <f>IF(H111=1,"Click here to answer question (G)","")</f>
        <v/>
      </c>
      <c r="E111" s="16" t="s">
        <v>15</v>
      </c>
      <c r="F111" s="84">
        <f t="shared" si="43"/>
        <v>1</v>
      </c>
      <c r="G111" s="62">
        <f t="shared" si="14"/>
        <v>0</v>
      </c>
      <c r="H111" s="63">
        <f t="shared" si="15"/>
        <v>0</v>
      </c>
      <c r="I111" s="131" t="str">
        <f ca="1">OFFSET(L!$C$1,MATCH("Checker"&amp;"Comp",L!$A:$A,0)-1,SL,,)</f>
        <v>填写</v>
      </c>
      <c r="J111" s="15" t="str">
        <f ca="1">OFFSET(L!$C$1,MATCH("Checker"&amp;ADDRESS(ROW(),COLUMN(),4),L!$A:$A,0)-1,SL,,)</f>
        <v>在“申报”选项卡 D137 单元格中回答贵公司是否必须遵守 SEC 披露要求</v>
      </c>
    </row>
    <row r="112" spans="1:10" ht="39">
      <c r="A112" s="80" t="s">
        <v>54</v>
      </c>
      <c r="B112" s="79" t="str">
        <f>IF(G112=1,"No products or item numbers listed","One or more product / item numbers have been provided")</f>
        <v>One or more product / item numbers have been provided</v>
      </c>
      <c r="C112" s="79" t="str">
        <f t="shared" ca="1" si="44"/>
        <v>填写</v>
      </c>
      <c r="D112" s="380" t="str">
        <f>IF(H112=1,"Click here to enter detail on Product List tab","")</f>
        <v/>
      </c>
      <c r="E112" s="16" t="s">
        <v>15</v>
      </c>
      <c r="F112" s="84">
        <f>IF(B5=Declaration!Q9,1,0)</f>
        <v>1</v>
      </c>
      <c r="G112" s="62">
        <f>IF('Product List'!B6="",1,0)</f>
        <v>0</v>
      </c>
      <c r="H112" s="63">
        <f>F112*G112</f>
        <v>0</v>
      </c>
      <c r="I112" s="131" t="str">
        <f ca="1">OFFSET(L!$C$1,MATCH("Checker"&amp;"Comp",L!$A:$A,0)-1,SL,,)</f>
        <v>填写</v>
      </c>
      <c r="J112" s="15" t="str">
        <f ca="1">OFFSET(L!$C$1,MATCH("Checker"&amp;ADDRESS(ROW(),COLUMN(),4),L!$A:$A,0)-1,SL,,)</f>
        <v>如果合适，提供此申报所适用的一个或多个产品或项目编号。从“申报”选项卡 D11 单元格中，选择超链接进入“产品列表”选项卡</v>
      </c>
    </row>
    <row r="113" spans="1:12" ht="22.1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填写</v>
      </c>
      <c r="D114" s="379" t="str">
        <f>IF(H114=0,"","Click here to provide smelter information")</f>
        <v/>
      </c>
      <c r="E114" s="16" t="s">
        <v>15</v>
      </c>
      <c r="F114" s="84">
        <f>F39</f>
        <v>1</v>
      </c>
      <c r="G114" s="62">
        <f>IF(AND(COUNTIF(SmelterIdetifiedForMetal,A114)&gt;0,COUNTIF('Smelter List'!AB$5:AB$2504,A114)&gt;0),0,1)</f>
        <v>0</v>
      </c>
      <c r="H114" s="63">
        <f>F114*G114</f>
        <v>0</v>
      </c>
      <c r="I114" s="131" t="str">
        <f ca="1">OFFSET(L!$C$1,MATCH("Checker"&amp;"Comp",L!$A:$A,0)-1,SL,,)</f>
        <v>填写</v>
      </c>
      <c r="J114" s="15" t="str">
        <f ca="1">OFFSET(L!$C$1,MATCH("Checker"&amp;ADDRESS(ROW(),COLUMN(),4),L!$A:$A,0)-1,SL,,)</f>
        <v>在“冶炼厂目录”选项卡中，提供向供应链提供材料供此矿产的冶炼厂列表</v>
      </c>
      <c r="K114" s="134">
        <f>IF(H28&gt;0,1,0)</f>
        <v>0</v>
      </c>
    </row>
    <row r="115" spans="1:12" ht="41.65" customHeight="1">
      <c r="A115" s="135" t="str">
        <f>Declaration!AA13</f>
        <v>Copper</v>
      </c>
      <c r="B115" s="79"/>
      <c r="C115" s="136" t="str">
        <f t="shared" ca="1" si="49"/>
        <v>填写</v>
      </c>
      <c r="D115" s="379" t="str">
        <f>IF(H115=0,"","Click here to provide smelter information")</f>
        <v/>
      </c>
      <c r="E115" s="16"/>
      <c r="F115" s="84">
        <f>F40</f>
        <v>1</v>
      </c>
      <c r="G115" s="62">
        <f>IF(AND(COUNTIF(SmelterIdetifiedForMetal,A115)&gt;0,COUNTIF('Smelter List'!AB$5:AB$2504,A115)&gt;0),0,1)</f>
        <v>0</v>
      </c>
      <c r="H115" s="63">
        <f>F115*G115</f>
        <v>0</v>
      </c>
      <c r="I115" s="131" t="str">
        <f ca="1">OFFSET(L!$C$1,MATCH("Checker"&amp;"Comp",L!$A:$A,0)-1,SL,,)</f>
        <v>填写</v>
      </c>
      <c r="J115" s="15" t="str">
        <f ca="1">OFFSET(L!$C$1,MATCH("Checker"&amp;ADDRESS(ROW(),COLUMN(),4),L!$A:$A,0)-1,SL,,)</f>
        <v>在“冶炼厂目录”选项卡中，提供向供应链提供材料供此矿产的冶炼厂列表</v>
      </c>
      <c r="K115" s="134">
        <f t="shared" ref="K115:K119" si="50">IF(H29&gt;0,1,0)</f>
        <v>0</v>
      </c>
    </row>
    <row r="116" spans="1:12" ht="41.65" customHeight="1">
      <c r="A116" s="135" t="str">
        <f>Declaration!AA14</f>
        <v>Graphite</v>
      </c>
      <c r="B116" s="79"/>
      <c r="C116" s="136" t="str">
        <f t="shared" ca="1" si="49"/>
        <v>填写</v>
      </c>
      <c r="D116" s="379" t="str">
        <f t="shared" ref="D116:D119" si="51">IF(H116=0,"","Click here to provide smelter information")</f>
        <v/>
      </c>
      <c r="E116" s="16"/>
      <c r="F116" s="84">
        <f t="shared" ref="F116:F119" si="52">F41</f>
        <v>0</v>
      </c>
      <c r="G116" s="62">
        <f>IF(AND(COUNTIF(SmelterIdetifiedForMetal,A116)&gt;0,COUNTIF('Smelter List'!AB$5:AB$2504,A116)&gt;0),0,1)</f>
        <v>1</v>
      </c>
      <c r="H116" s="63">
        <f t="shared" ref="H116:H119" si="53">F116*G116</f>
        <v>0</v>
      </c>
      <c r="I116" s="131" t="str">
        <f ca="1">OFFSET(L!$C$1,MATCH("Checker"&amp;"Comp",L!$A:$A,0)-1,SL,,)</f>
        <v>填写</v>
      </c>
      <c r="J116" s="15" t="str">
        <f ca="1">OFFSET(L!$C$1,MATCH("Checker"&amp;ADDRESS(ROW(),COLUMN(),4),L!$A:$A,0)-1,SL,,)</f>
        <v>在“冶炼厂目录”选项卡中，提供向供应链提供材料供此矿产的冶炼厂列表</v>
      </c>
      <c r="K116" s="134">
        <f t="shared" si="50"/>
        <v>0</v>
      </c>
    </row>
    <row r="117" spans="1:12" ht="41.65" customHeight="1">
      <c r="A117" s="135" t="str">
        <f>Declaration!AA15</f>
        <v>Lithium</v>
      </c>
      <c r="B117" s="79"/>
      <c r="C117" s="136" t="str">
        <f t="shared" ca="1" si="49"/>
        <v>填写</v>
      </c>
      <c r="D117" s="379" t="str">
        <f t="shared" si="51"/>
        <v/>
      </c>
      <c r="E117" s="16"/>
      <c r="F117" s="84">
        <f t="shared" si="52"/>
        <v>0</v>
      </c>
      <c r="G117" s="62">
        <f>IF(AND(COUNTIF(SmelterIdetifiedForMetal,A117)&gt;0,COUNTIF('Smelter List'!AB$5:AB$2504,A117)&gt;0),0,1)</f>
        <v>1</v>
      </c>
      <c r="H117" s="63">
        <f t="shared" si="53"/>
        <v>0</v>
      </c>
      <c r="I117" s="131" t="str">
        <f ca="1">OFFSET(L!$C$1,MATCH("Checker"&amp;"Comp",L!$A:$A,0)-1,SL,,)</f>
        <v>填写</v>
      </c>
      <c r="J117" s="15" t="str">
        <f ca="1">OFFSET(L!$C$1,MATCH("Checker"&amp;ADDRESS(ROW(),COLUMN(),4),L!$A:$A,0)-1,SL,,)</f>
        <v>在“冶炼厂目录”选项卡中，提供向供应链提供材料供此矿产的冶炼厂列表</v>
      </c>
      <c r="K117" s="134">
        <f t="shared" si="50"/>
        <v>0</v>
      </c>
    </row>
    <row r="118" spans="1:12" ht="41.65" customHeight="1">
      <c r="A118" s="135" t="str">
        <f>Declaration!AA16</f>
        <v>Mica</v>
      </c>
      <c r="B118" s="79"/>
      <c r="C118" s="136" t="str">
        <f t="shared" ca="1" si="49"/>
        <v>填写</v>
      </c>
      <c r="D118" s="379" t="str">
        <f t="shared" si="51"/>
        <v/>
      </c>
      <c r="E118" s="16"/>
      <c r="F118" s="84">
        <f t="shared" si="52"/>
        <v>0</v>
      </c>
      <c r="G118" s="62">
        <f>IF(AND(COUNTIF(SmelterIdetifiedForMetal,A118)&gt;0,COUNTIF('Smelter List'!AB$5:AB$2504,A118)&gt;0),0,1)</f>
        <v>1</v>
      </c>
      <c r="H118" s="63">
        <f t="shared" si="53"/>
        <v>0</v>
      </c>
      <c r="I118" s="131" t="str">
        <f ca="1">OFFSET(L!$C$1,MATCH("Checker"&amp;"Comp",L!$A:$A,0)-1,SL,,)</f>
        <v>填写</v>
      </c>
      <c r="J118" s="15" t="str">
        <f ca="1">OFFSET(L!$C$1,MATCH("Checker"&amp;ADDRESS(ROW(),COLUMN(),4),L!$A:$A,0)-1,SL,,)</f>
        <v>在“冶炼厂目录”选项卡中，提供向供应链提供材料供此矿产的冶炼厂列表</v>
      </c>
      <c r="K118" s="134">
        <f t="shared" si="50"/>
        <v>0</v>
      </c>
    </row>
    <row r="119" spans="1:12" ht="41.65" customHeight="1">
      <c r="A119" s="135" t="str">
        <f>Declaration!AA17</f>
        <v>Nickel</v>
      </c>
      <c r="B119" s="79"/>
      <c r="C119" s="136" t="str">
        <f t="shared" ca="1" si="49"/>
        <v>填写</v>
      </c>
      <c r="D119" s="379" t="str">
        <f t="shared" si="51"/>
        <v/>
      </c>
      <c r="E119" s="16"/>
      <c r="F119" s="84">
        <f t="shared" si="52"/>
        <v>1</v>
      </c>
      <c r="G119" s="62">
        <f>IF(AND(COUNTIF(SmelterIdetifiedForMetal,A119)&gt;0,COUNTIF('Smelter List'!AB$5:AB$2504,A119)&gt;0),0,1)</f>
        <v>0</v>
      </c>
      <c r="H119" s="63">
        <f t="shared" si="53"/>
        <v>0</v>
      </c>
      <c r="I119" s="131" t="str">
        <f ca="1">OFFSET(L!$C$1,MATCH("Checker"&amp;"Comp",L!$A:$A,0)-1,SL,,)</f>
        <v>填写</v>
      </c>
      <c r="J119" s="15" t="str">
        <f ca="1">OFFSET(L!$C$1,MATCH("Checker"&amp;ADDRESS(ROW(),COLUMN(),4),L!$A:$A,0)-1,SL,,)</f>
        <v>在“冶炼厂目录”选项卡中，提供向供应链提供材料供此矿产的冶炼厂列表</v>
      </c>
      <c r="K119" s="134">
        <f t="shared" si="50"/>
        <v>0</v>
      </c>
    </row>
    <row r="120" spans="1:12" ht="25.15" hidden="1" customHeight="1">
      <c r="A120" s="135" t="str">
        <f>Declaration!AA18</f>
        <v/>
      </c>
      <c r="B120" s="79"/>
      <c r="C120" s="136">
        <f t="shared" si="49"/>
        <v>0</v>
      </c>
      <c r="D120" s="220"/>
      <c r="E120" s="16"/>
      <c r="F120" s="84"/>
      <c r="G120" s="62"/>
      <c r="H120" s="63"/>
      <c r="I120" s="131"/>
      <c r="K120" s="134"/>
    </row>
    <row r="121" spans="1:12" ht="25.15" hidden="1" customHeight="1">
      <c r="A121" s="135" t="str">
        <f>Declaration!AA19</f>
        <v/>
      </c>
      <c r="B121" s="79"/>
      <c r="C121" s="136">
        <f t="shared" si="49"/>
        <v>0</v>
      </c>
      <c r="D121" s="220"/>
      <c r="E121" s="16"/>
      <c r="F121" s="84"/>
      <c r="G121" s="62"/>
      <c r="H121" s="63"/>
      <c r="I121" s="131"/>
      <c r="K121" s="134"/>
    </row>
    <row r="122" spans="1:12" ht="25.15" hidden="1" customHeight="1">
      <c r="A122" s="135" t="str">
        <f>Declaration!AA20</f>
        <v/>
      </c>
      <c r="B122" s="79"/>
      <c r="C122" s="136">
        <f t="shared" si="49"/>
        <v>0</v>
      </c>
      <c r="D122" s="85"/>
      <c r="E122" s="16" t="s">
        <v>15</v>
      </c>
      <c r="F122" s="84"/>
      <c r="G122" s="62"/>
      <c r="H122" s="63"/>
      <c r="I122" s="131"/>
      <c r="K122" s="134"/>
    </row>
    <row r="123" spans="1:12" ht="25.15" hidden="1" customHeight="1">
      <c r="A123" s="135" t="str">
        <f>Declaration!AA21</f>
        <v/>
      </c>
      <c r="B123" s="79"/>
      <c r="C123" s="136">
        <f t="shared" si="49"/>
        <v>0</v>
      </c>
      <c r="D123" s="85"/>
      <c r="E123" s="16" t="s">
        <v>15</v>
      </c>
      <c r="F123" s="84"/>
      <c r="G123" s="62"/>
      <c r="H123" s="63"/>
      <c r="I123" s="131"/>
      <c r="K123" s="134"/>
    </row>
    <row r="124" spans="1:12" ht="25.15" customHeight="1">
      <c r="A124" s="141" t="s">
        <v>55</v>
      </c>
      <c r="B124" s="79"/>
      <c r="C124" s="141" t="str">
        <f ca="1">IF(F124=0,J124,IF(G124=0,I124,L124))</f>
        <v>填写</v>
      </c>
      <c r="D124" s="220" t="str">
        <f ca="1">IF(H124=0,"","Click here to provide smelter information")</f>
        <v/>
      </c>
      <c r="E124" s="16"/>
      <c r="F124" s="84">
        <f ca="1">IF(COUNTIF('Smelter List'!$C:$C,"Smelter Not Listed")&gt;0,1,0)</f>
        <v>1</v>
      </c>
      <c r="G124" s="62" cm="1">
        <f t="array" aca="1" ref="G124" ca="1">IF(OR(SUMPRODUCT(('Smelter List'!$C:$C="Smelter not listed")*('Smelter List'!$D:$D=""))&gt;0,SUMPRODUCT(('Smelter List'!$C:$C="Smelter not listed")*('Smelter List'!$E:$E=""))&gt;0),1,0)</f>
        <v>0</v>
      </c>
      <c r="H124" s="63">
        <f ca="1">F124*G124</f>
        <v>0</v>
      </c>
      <c r="I124" s="131" t="str">
        <f ca="1">OFFSET(L!$C$1,MATCH("Checker"&amp;"Comp",L!$A:$A,0)-1,SL,,)</f>
        <v>填写</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1000000}"/>
    <hyperlink ref="D50" location="Declaration!B66" display="Declaration!B66" xr:uid="{00000000-0004-0000-0500-000002000000}"/>
    <hyperlink ref="D114" location="'Smelter List'!A1" display="'Smelter List'!A1" xr:uid="{00000000-0004-0000-0500-000003000000}"/>
    <hyperlink ref="B2" location="'Smelter List'!A1" display="'Smelter List'!A1" xr:uid="{00000000-0004-0000-0500-000004000000}"/>
    <hyperlink ref="D6" location="Declaration!B10" display="Declaration!B10" xr:uid="{00000000-0004-0000-0500-000005000000}"/>
    <hyperlink ref="D111" location="Declaration!B137" display="Declaration!B137" xr:uid="{00000000-0004-0000-0500-000006000000}"/>
    <hyperlink ref="D109" location="Declaration!B133" display="Declaration!B133" xr:uid="{00000000-0004-0000-0500-000007000000}"/>
    <hyperlink ref="D108" location="Declaration!B131" display="Declaration!B131" xr:uid="{00000000-0004-0000-0500-000008000000}"/>
    <hyperlink ref="D96" location="Declaration!G117" display="Declaration!G117" xr:uid="{00000000-0004-0000-0500-000009000000}"/>
    <hyperlink ref="D95" location="Declaration!B117" display="Declaration!B117" xr:uid="{00000000-0004-0000-0500-00000A000000}"/>
    <hyperlink ref="D83" location="Declaration!B102" display="Declaration!B102" xr:uid="{00000000-0004-0000-0500-00000B000000}"/>
    <hyperlink ref="D72" location="Declaration!B90" display="Declaration!B90" xr:uid="{00000000-0004-0000-0500-00000C000000}"/>
    <hyperlink ref="D61" location="Declaration!B78" display="Declaration!B78" xr:uid="{00000000-0004-0000-0500-00000D000000}"/>
    <hyperlink ref="D17" location="Declaration!B30" display="Declaration!B30" xr:uid="{00000000-0004-0000-0500-00000E000000}"/>
    <hyperlink ref="D15" location="Declaration!B26" display="Declaration!B26" xr:uid="{00000000-0004-0000-0500-00000F000000}"/>
    <hyperlink ref="D13" location="Declaration!B24" display="Declaration!B24" xr:uid="{00000000-0004-0000-0500-000010000000}"/>
    <hyperlink ref="D12" location="Declaration!B22" display="Declaration!B22" xr:uid="{00000000-0004-0000-0500-000011000000}"/>
    <hyperlink ref="D4" location="Declaration!D8" display="Declaration!D8" xr:uid="{00000000-0004-0000-0500-000012000000}"/>
    <hyperlink ref="C2" location="'Product List'!A1" display="'Product List'!A1" xr:uid="{00000000-0004-0000-0500-000013000000}"/>
    <hyperlink ref="A2" location="Declaration!A1" display="Click here to return to Declaration tab" xr:uid="{00000000-0004-0000-0500-000014000000}"/>
    <hyperlink ref="D94" location="Declaration!B115" display="Declaration!B115" xr:uid="{00000000-0004-0000-0500-000015000000}"/>
    <hyperlink ref="D9" location="Declaration!B19" display="Declaration!B19" xr:uid="{00000000-0004-0000-0500-000016000000}"/>
    <hyperlink ref="D5" location="Declaration!B9" display="Declaration!B9" xr:uid="{00000000-0004-0000-0500-000017000000}"/>
    <hyperlink ref="D39" location="Declaration!B54" display="Declaration!B54" xr:uid="{00000000-0004-0000-0500-000018000000}"/>
    <hyperlink ref="D112" location="'Product List'!A1" display="'Product List'!A1" xr:uid="{00000000-0004-0000-0500-000019000000}"/>
    <hyperlink ref="D28" location="Declaration!B42" display="Declaration!B42" xr:uid="{00000000-0004-0000-0500-00001A000000}"/>
    <hyperlink ref="D115" location="'Smelter List'!A1" display="'Smelter List'!A1" xr:uid="{00000000-0004-0000-0500-00001B000000}"/>
    <hyperlink ref="D98" location="Declaration!B120" display="Declaration!B120" xr:uid="{00000000-0004-0000-0500-00001C000000}"/>
    <hyperlink ref="D99" location="Declaration!B121" display="Declaration!B121" xr:uid="{00000000-0004-0000-0500-00001D000000}"/>
    <hyperlink ref="D116:D119" location="'Smelter List'!A1" display="'Smelter List'!A1" xr:uid="{00000000-0004-0000-0500-00001E000000}"/>
    <hyperlink ref="D7" location="Declaration!B12" display="Declaration!B12" xr:uid="{00000000-0004-0000-0500-00001F000000}"/>
    <hyperlink ref="D10" location="Declaration!B20" display="Declaration!B20" xr:uid="{00000000-0004-0000-0500-000020000000}"/>
    <hyperlink ref="D18" location="Declaration!B31" display="Declaration!B31" xr:uid="{00000000-0004-0000-0500-000021000000}"/>
    <hyperlink ref="D19:D22" location="Declaration!B31" display="Declaration!B31" xr:uid="{00000000-0004-0000-0500-000022000000}"/>
    <hyperlink ref="D19" location="Declaration!B32" display="Declaration!B32" xr:uid="{00000000-0004-0000-0500-000023000000}"/>
    <hyperlink ref="D20" location="Declaration!B33" display="Declaration!B33" xr:uid="{00000000-0004-0000-0500-000024000000}"/>
    <hyperlink ref="D21" location="Declaration!B34" display="Declaration!B34" xr:uid="{00000000-0004-0000-0500-000025000000}"/>
    <hyperlink ref="D22" location="Declaration!B35" display="Declaration!B35" xr:uid="{00000000-0004-0000-0500-000026000000}"/>
    <hyperlink ref="D29:D33" location="Declaration!B32" display="Declaration!B32" xr:uid="{00000000-0004-0000-0500-000027000000}"/>
    <hyperlink ref="D29" location="Declaration!B43" display="Declaration!B43" xr:uid="{00000000-0004-0000-0500-000028000000}"/>
    <hyperlink ref="D30" location="Declaration!B44" display="Declaration!B44" xr:uid="{00000000-0004-0000-0500-000029000000}"/>
    <hyperlink ref="D31" location="Declaration!B45" display="Declaration!B45" xr:uid="{00000000-0004-0000-0500-00002A000000}"/>
    <hyperlink ref="D32" location="Declaration!B46" display="Declaration!B46" xr:uid="{00000000-0004-0000-0500-00002B000000}"/>
    <hyperlink ref="D33" location="Declaration!B47" display="Declaration!B47" xr:uid="{00000000-0004-0000-0500-00002C000000}"/>
    <hyperlink ref="D40:D44" location="Declaration!B38" display="Declaration!B38" xr:uid="{00000000-0004-0000-0500-00002D000000}"/>
    <hyperlink ref="D40" location="Declaration!B55" display="Declaration!B55" xr:uid="{00000000-0004-0000-0500-00002E000000}"/>
    <hyperlink ref="D41" location="Declaration!B56" display="Declaration!B56" xr:uid="{00000000-0004-0000-0500-00002F000000}"/>
    <hyperlink ref="D42" location="Declaration!B57" display="Declaration!B57" xr:uid="{00000000-0004-0000-0500-000030000000}"/>
    <hyperlink ref="D43" location="Declaration!B58" display="Declaration!B58" xr:uid="{00000000-0004-0000-0500-000031000000}"/>
    <hyperlink ref="D44" location="Declaration!B59" display="Declaration!B59" xr:uid="{00000000-0004-0000-0500-000032000000}"/>
    <hyperlink ref="D51:D55" location="Declaration!B44" display="Declaration!B44" xr:uid="{00000000-0004-0000-0500-000033000000}"/>
    <hyperlink ref="D51" location="Declaration!B67" display="Declaration!B67" xr:uid="{00000000-0004-0000-0500-000034000000}"/>
    <hyperlink ref="D52" location="Declaration!B68" display="Declaration!B68" xr:uid="{00000000-0004-0000-0500-000035000000}"/>
    <hyperlink ref="D53" location="Declaration!B69" display="Declaration!B69" xr:uid="{00000000-0004-0000-0500-000036000000}"/>
    <hyperlink ref="D54" location="Declaration!B70" display="Declaration!B70" xr:uid="{00000000-0004-0000-0500-000037000000}"/>
    <hyperlink ref="D55" location="Declaration!B71" display="Declaration!B71" xr:uid="{00000000-0004-0000-0500-000038000000}"/>
    <hyperlink ref="D62:D66" location="Declaration!B50" display="Declaration!B50" xr:uid="{00000000-0004-0000-0500-000039000000}"/>
    <hyperlink ref="D62" location="Declaration!B79" display="Declaration!B79" xr:uid="{00000000-0004-0000-0500-00003A000000}"/>
    <hyperlink ref="D63" location="Declaration!B80" display="Declaration!B80" xr:uid="{00000000-0004-0000-0500-00003B000000}"/>
    <hyperlink ref="D64" location="Declaration!B81" display="Declaration!B81" xr:uid="{00000000-0004-0000-0500-00003C000000}"/>
    <hyperlink ref="D65" location="Declaration!B82" display="Declaration!B82" xr:uid="{00000000-0004-0000-0500-00003D000000}"/>
    <hyperlink ref="D66" location="Declaration!B83" display="Declaration!B83" xr:uid="{00000000-0004-0000-0500-00003E000000}"/>
    <hyperlink ref="D73:D77" location="Declaration!B56" display="Declaration!B56" xr:uid="{00000000-0004-0000-0500-00003F000000}"/>
    <hyperlink ref="D73" location="Declaration!B91" display="Declaration!B91" xr:uid="{00000000-0004-0000-0500-000040000000}"/>
    <hyperlink ref="D74" location="Declaration!B92" display="Declaration!B92" xr:uid="{00000000-0004-0000-0500-000041000000}"/>
    <hyperlink ref="D75" location="Declaration!B93" display="Declaration!B93" xr:uid="{00000000-0004-0000-0500-000042000000}"/>
    <hyperlink ref="D76" location="Declaration!B94" display="Declaration!B94" xr:uid="{00000000-0004-0000-0500-000043000000}"/>
    <hyperlink ref="D77" location="Declaration!B95" display="Declaration!B95" xr:uid="{00000000-0004-0000-0500-000044000000}"/>
    <hyperlink ref="D84:D88" location="Declaration!B62" display="Declaration!B62" xr:uid="{00000000-0004-0000-0500-000045000000}"/>
    <hyperlink ref="D84" location="Declaration!B103" display="Declaration!B103" xr:uid="{00000000-0004-0000-0500-000046000000}"/>
    <hyperlink ref="D85" location="Declaration!B104" display="Declaration!B104" xr:uid="{00000000-0004-0000-0500-000047000000}"/>
    <hyperlink ref="D86" location="Declaration!B105" display="Declaration!B105" xr:uid="{00000000-0004-0000-0500-000048000000}"/>
    <hyperlink ref="D87" location="Declaration!B106" display="Declaration!B106" xr:uid="{00000000-0004-0000-0500-000049000000}"/>
    <hyperlink ref="D88" location="Declaration!B107" display="Declaration!B107" xr:uid="{00000000-0004-0000-0500-00004A000000}"/>
    <hyperlink ref="D100:D103" location="Declaration!B75" display="Declaration!B75" xr:uid="{00000000-0004-0000-0500-00004B000000}"/>
    <hyperlink ref="D100" location="Declaration!B122" display="Declaration!B122" xr:uid="{00000000-0004-0000-0500-00004C000000}"/>
    <hyperlink ref="D101" location="Declaration!B123" display="Declaration!B123" xr:uid="{00000000-0004-0000-0500-00004D000000}"/>
    <hyperlink ref="D102" location="Declaration!B124" display="Declaration!B124" xr:uid="{00000000-0004-0000-0500-00004E000000}"/>
    <hyperlink ref="D103" location="Declaration!B125" display="Declaration!B125" xr:uid="{00000000-0004-0000-0500-00004F000000}"/>
    <hyperlink ref="D124" location="'Smelter List'!A1" display="'Smelter List'!A1" xr:uid="{00000000-0004-0000-0500-00005000000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2510"/>
  <sheetViews>
    <sheetView topLeftCell="A2" zoomScaleNormal="100" workbookViewId="0">
      <selection activeCell="A5" sqref="A5"/>
    </sheetView>
  </sheetViews>
  <sheetFormatPr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72" t="str">
        <f ca="1">OFFSET(L!$C$1,MATCH("Mine List"&amp;ADDRESS(ROW(),COLUMN(),4),L!$A:$A,0)-1,SL,,)</f>
        <v>首先：</v>
      </c>
      <c r="C2" s="472" t="s">
        <v>19144</v>
      </c>
      <c r="D2" s="472" t="s">
        <v>19144</v>
      </c>
      <c r="E2" s="326"/>
      <c r="F2" s="326"/>
      <c r="G2" s="327"/>
      <c r="H2" s="473"/>
      <c r="I2" s="474"/>
      <c r="J2" s="474"/>
      <c r="K2" s="474"/>
      <c r="L2" s="474"/>
      <c r="M2" s="474"/>
      <c r="N2" s="328"/>
      <c r="O2" s="328"/>
    </row>
    <row r="3" spans="1:19" s="324" customFormat="1" ht="94.15" customHeight="1" thickBot="1">
      <c r="A3" s="360"/>
      <c r="B3" s="475" t="str">
        <f ca="1">OFFSET(L!$C$1,MATCH("Mine List"&amp;ADDRESS(ROW(),COLUMN(),4),L!$A:$A,0)-1,SL,,)</f>
        <v>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v>
      </c>
      <c r="C3" s="475" t="s">
        <v>19144</v>
      </c>
      <c r="D3" s="475" t="s">
        <v>19144</v>
      </c>
      <c r="E3" s="476" t="s">
        <v>19142</v>
      </c>
      <c r="F3" s="476"/>
      <c r="G3" s="477"/>
      <c r="H3" s="329"/>
      <c r="I3" s="330"/>
      <c r="K3" s="331"/>
      <c r="L3" s="331"/>
      <c r="M3" s="332" t="s">
        <v>19342</v>
      </c>
      <c r="N3" s="333"/>
      <c r="O3" s="333"/>
    </row>
    <row r="4" spans="1:19" s="335" customFormat="1" ht="93" customHeight="1" thickBot="1">
      <c r="A4" s="365" t="str">
        <f ca="1">OFFSET(L!$C$1,MATCH("Mine List"&amp;ADDRESS(ROW(),COLUMN(),4),L!$A:$A,0)-1,SL,,)</f>
        <v>金属</v>
      </c>
      <c r="B4" s="366" t="str">
        <f ca="1">OFFSET(L!$C$1,MATCH("Mine List"&amp;ADDRESS(ROW(),COLUMN(),4),L!$A:$A,0)-1,SL,,)</f>
        <v>从该矿厂采购的冶炼厂的名称</v>
      </c>
      <c r="C4" s="366" t="str">
        <f ca="1">OFFSET(L!$C$1,MATCH("Mine List"&amp;ADDRESS(ROW(),COLUMN(),4),L!$A:$A,0)-1,SL,,)</f>
        <v>矿厂(矿场)名称</v>
      </c>
      <c r="D4" s="366" t="str">
        <f ca="1">OFFSET(L!$C$1,MATCH("Mine List"&amp;ADDRESS(ROW(),COLUMN(),4),L!$A:$A,0)-1,SL,,)</f>
        <v>矿厂识别（例如《CID》）</v>
      </c>
      <c r="E4" s="366" t="str">
        <f ca="1">OFFSET(L!$C$1,MATCH("Mine List"&amp;ADDRESS(ROW(),COLUMN(),4),L!$A:$A,0)-1,SL,,)</f>
        <v>冶炼厂出处识别号</v>
      </c>
      <c r="F4" s="366" t="str">
        <f ca="1">OFFSET(L!$C$1,MATCH("Mine List"&amp;ADDRESS(ROW(),COLUMN(),4),L!$A:$A,0)-1,SL,,)</f>
        <v>矿厂所在国家或地区</v>
      </c>
      <c r="G4" s="366" t="str">
        <f ca="1">OFFSET(L!$C$1,MATCH("Mine List"&amp;ADDRESS(ROW(),COLUMN(),4),L!$A:$A,0)-1,SL,,)</f>
        <v>矿厂所在街道</v>
      </c>
      <c r="H4" s="366" t="str">
        <f ca="1">OFFSET(L!$C$1,MATCH("Mine List"&amp;ADDRESS(ROW(),COLUMN(),4),L!$A:$A,0)-1,SL,,)</f>
        <v>矿厂所在城市</v>
      </c>
      <c r="I4" s="366" t="str">
        <f ca="1">OFFSET(L!$C$1,MATCH("Mine List"&amp;ADDRESS(ROW(),COLUMN(),4),L!$A:$A,0)-1,SL,,)</f>
        <v>矿厂地址：州/省</v>
      </c>
      <c r="J4" s="366" t="str">
        <f ca="1">OFFSET(L!$C$1,MATCH("Mine List"&amp;ADDRESS(ROW(),COLUMN(),4),L!$A:$A,0)-1,SL,,)</f>
        <v>矿厂联系人</v>
      </c>
      <c r="K4" s="366" t="str">
        <f ca="1">OFFSET(L!$C$1,MATCH("Mine List"&amp;ADDRESS(ROW(),COLUMN(),4),L!$A:$A,0)-1,SL,,)</f>
        <v>矿厂联系人电子邮件</v>
      </c>
      <c r="L4" s="366" t="str">
        <f ca="1">OFFSET(L!$C$1,MATCH("Mine List"&amp;ADDRESS(ROW(),COLUMN(),4),L!$A:$A,0)-1,SL,,)</f>
        <v>建议的后续步骤</v>
      </c>
      <c r="M4" s="367" t="str">
        <f ca="1">OFFSET(L!$C$1,MATCH("Mine List"&amp;ADDRESS(ROW(),COLUMN(),4),L!$A:$A,0)-1,SL,,)</f>
        <v>注释</v>
      </c>
      <c r="N4" s="333" t="s">
        <v>43</v>
      </c>
      <c r="O4" s="333" t="s">
        <v>44</v>
      </c>
      <c r="P4" s="334"/>
      <c r="R4" s="335" t="s">
        <v>19067</v>
      </c>
      <c r="S4" s="335" t="s">
        <v>19068</v>
      </c>
    </row>
    <row r="5" spans="1:19" s="341" customFormat="1" ht="19.899999999999999"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19.899999999999999"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19.899999999999999"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19.899999999999999"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19.899999999999999"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19.899999999999999"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19.899999999999999"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19.899999999999999"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19.899999999999999"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19.899999999999999"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19.899999999999999"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19.899999999999999"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19.899999999999999"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19.899999999999999"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19.899999999999999"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19.899999999999999"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19.899999999999999"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19.899999999999999"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19.899999999999999"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19.899999999999999"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19.899999999999999"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19.899999999999999"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19.899999999999999"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19.899999999999999"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19.899999999999999"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19.899999999999999"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19.899999999999999"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19.899999999999999"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19.899999999999999"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19.899999999999999"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19.899999999999999"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19.899999999999999"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19.899999999999999"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19.899999999999999"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19.899999999999999"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19.899999999999999"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19.899999999999999"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19.899999999999999"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19.899999999999999"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19.899999999999999"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19.899999999999999"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19.899999999999999"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19.899999999999999"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19.899999999999999"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19.899999999999999"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19.899999999999999"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19.899999999999999"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19.899999999999999"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19.899999999999999"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19.899999999999999"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19.899999999999999"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19.899999999999999"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19.899999999999999"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19.899999999999999"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19.899999999999999"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19.899999999999999"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19.899999999999999"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19.899999999999999"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19.899999999999999"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19.899999999999999"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19.899999999999999"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19.899999999999999"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19.899999999999999"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19.899999999999999"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19.899999999999999"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19.899999999999999"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19.899999999999999"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19.899999999999999"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19.899999999999999"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19.899999999999999"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19.899999999999999"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19.899999999999999"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19.899999999999999"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19.899999999999999"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19.899999999999999"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19.899999999999999"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19.899999999999999"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19.899999999999999"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19.899999999999999"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19.899999999999999"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19.899999999999999"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19.899999999999999"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19.899999999999999"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19.899999999999999"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19.899999999999999"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19.899999999999999"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19.899999999999999"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19.899999999999999"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19.899999999999999"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19.899999999999999"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19.899999999999999"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19.899999999999999"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19.899999999999999"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19.899999999999999"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19.899999999999999"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19.899999999999999"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19.899999999999999"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19.899999999999999"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19.899999999999999"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19.899999999999999"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19.899999999999999"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19.899999999999999"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19.899999999999999"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19.899999999999999"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19.899999999999999"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19.899999999999999"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19.899999999999999"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19.899999999999999"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19.899999999999999"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19.899999999999999"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19.899999999999999"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19.899999999999999"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19.899999999999999"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19.899999999999999"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19.899999999999999"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19.899999999999999"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19.899999999999999"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19.899999999999999"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19.899999999999999"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19.899999999999999"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19.899999999999999"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19.899999999999999"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19.899999999999999"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19.899999999999999"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19.899999999999999"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19.899999999999999"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19.899999999999999"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19.899999999999999"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19.899999999999999"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19.899999999999999"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19.899999999999999"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19.899999999999999"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19.899999999999999"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19.899999999999999"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19.899999999999999"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19.899999999999999"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19.899999999999999"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19.899999999999999"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19.899999999999999"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19.899999999999999"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19.899999999999999"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19.899999999999999"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19.899999999999999"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19.899999999999999"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19.899999999999999"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19.899999999999999"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19.899999999999999"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19.899999999999999"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19.899999999999999"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19.899999999999999"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19.899999999999999"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19.899999999999999"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19.899999999999999"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19.899999999999999"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19.899999999999999"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19.899999999999999"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19.899999999999999"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19.899999999999999"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19.899999999999999"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19.899999999999999"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19.899999999999999"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19.899999999999999"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19.899999999999999"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19.899999999999999"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19.899999999999999"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19.899999999999999"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19.899999999999999"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19.899999999999999"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19.899999999999999"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19.899999999999999"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19.899999999999999"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19.899999999999999"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19.899999999999999"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19.899999999999999"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19.899999999999999"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19.899999999999999"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19.899999999999999"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19.899999999999999"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19.899999999999999"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19.899999999999999"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19.899999999999999"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19.899999999999999"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19.899999999999999"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19.899999999999999"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19.899999999999999"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19.899999999999999"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19.899999999999999"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19.899999999999999"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19.899999999999999"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19.899999999999999"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19.899999999999999"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19.899999999999999"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19.899999999999999"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19.899999999999999"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19.899999999999999"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19.899999999999999"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19.899999999999999"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19.899999999999999"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19.899999999999999"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19.899999999999999"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19.899999999999999"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19.899999999999999"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19.899999999999999"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19.899999999999999"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19.899999999999999"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19.899999999999999"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19.899999999999999"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19.899999999999999"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19.899999999999999"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19.899999999999999"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19.899999999999999"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19.899999999999999"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19.899999999999999"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19.899999999999999"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19.899999999999999"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19.899999999999999"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19.899999999999999"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19.899999999999999"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19.899999999999999"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19.899999999999999"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19.899999999999999"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19.899999999999999"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19.899999999999999"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19.899999999999999"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19.899999999999999"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19.899999999999999"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19.899999999999999"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19.899999999999999"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19.899999999999999"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19.899999999999999"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19.899999999999999"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19.899999999999999"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19.899999999999999"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19.899999999999999"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19.899999999999999"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19.899999999999999"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19.899999999999999"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19.899999999999999"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19.899999999999999"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19.899999999999999"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19.899999999999999"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19.899999999999999"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19.899999999999999"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19.899999999999999"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19.899999999999999"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19.899999999999999"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19.899999999999999"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19.899999999999999"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19.899999999999999"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19.899999999999999"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19.899999999999999"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19.899999999999999"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19.899999999999999"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19.899999999999999"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19.899999999999999"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19.899999999999999"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19.899999999999999"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19.899999999999999"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19.899999999999999"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19.899999999999999"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19.899999999999999"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19.899999999999999"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19.899999999999999"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19.899999999999999"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19.899999999999999"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19.899999999999999"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19.899999999999999"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19.899999999999999"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19.899999999999999"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19.899999999999999"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19.899999999999999"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19.899999999999999"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19.899999999999999"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19.899999999999999"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19.899999999999999"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19.899999999999999"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19.899999999999999"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19.899999999999999"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19.899999999999999"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19.899999999999999"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19.899999999999999"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19.899999999999999"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19.899999999999999"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19.899999999999999"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19.899999999999999"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19.899999999999999"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19.899999999999999"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19.899999999999999"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19.899999999999999"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19.899999999999999"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19.899999999999999"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19.899999999999999"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19.899999999999999"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19.899999999999999"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19.899999999999999"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19.899999999999999"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19.899999999999999"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19.899999999999999"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19.899999999999999"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19.899999999999999"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19.899999999999999"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19.899999999999999"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19.899999999999999"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19.899999999999999"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19.899999999999999"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19.899999999999999"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19.899999999999999"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19.899999999999999"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19.899999999999999"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19.899999999999999"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19.899999999999999"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19.899999999999999"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19.899999999999999"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19.899999999999999"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19.899999999999999"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19.899999999999999"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19.899999999999999"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19.899999999999999"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19.899999999999999"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19.899999999999999"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19.899999999999999"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19.899999999999999"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19.899999999999999"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19.899999999999999"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19.899999999999999"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19.899999999999999"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19.899999999999999"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19.899999999999999"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19.899999999999999"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19.899999999999999"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19.899999999999999"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19.899999999999999"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19.899999999999999"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19.899999999999999"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19.899999999999999"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19.899999999999999"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19.899999999999999"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19.899999999999999"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19.899999999999999"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19.899999999999999"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19.899999999999999"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19.899999999999999"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19.899999999999999"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19.899999999999999"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19.899999999999999"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19.899999999999999"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19.899999999999999"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19.899999999999999"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19.899999999999999"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19.899999999999999"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19.899999999999999"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19.899999999999999"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19.899999999999999"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19.899999999999999"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19.899999999999999"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19.899999999999999"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19.899999999999999"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19.899999999999999"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19.899999999999999"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19.899999999999999"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19.899999999999999"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19.899999999999999"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19.899999999999999"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19.899999999999999"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19.899999999999999"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19.899999999999999"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19.899999999999999"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19.899999999999999"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19.899999999999999"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19.899999999999999"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19.899999999999999"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19.899999999999999"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19.899999999999999"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19.899999999999999"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19.899999999999999"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19.899999999999999"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19.899999999999999"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19.899999999999999"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19.899999999999999"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19.899999999999999"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19.899999999999999"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19.899999999999999"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19.899999999999999"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19.899999999999999"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19.899999999999999"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19.899999999999999"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19.899999999999999"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19.899999999999999"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19.899999999999999"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19.899999999999999"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19.899999999999999"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19.899999999999999"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19.899999999999999"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19.899999999999999"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19.899999999999999"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19.899999999999999"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19.899999999999999"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19.899999999999999"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19.899999999999999"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19.899999999999999"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19.899999999999999"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19.899999999999999"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19.899999999999999"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19.899999999999999"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19.899999999999999"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19.899999999999999"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19.899999999999999"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19.899999999999999"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19.899999999999999"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19.899999999999999"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19.899999999999999"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19.899999999999999"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19.899999999999999"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19.899999999999999"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19.899999999999999"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19.899999999999999"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19.899999999999999"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19.899999999999999"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19.899999999999999"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19.899999999999999"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19.899999999999999"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19.899999999999999"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19.899999999999999"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19.899999999999999"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19.899999999999999"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19.899999999999999"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19.899999999999999"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19.899999999999999"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19.899999999999999"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19.899999999999999"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19.899999999999999"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19.899999999999999"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19.899999999999999"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19.899999999999999"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19.899999999999999"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19.899999999999999"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19.899999999999999"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19.899999999999999"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19.899999999999999"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19.899999999999999"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19.899999999999999"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19.899999999999999"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19.899999999999999"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19.899999999999999"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19.899999999999999"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19.899999999999999"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19.899999999999999"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19.899999999999999"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19.899999999999999"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19.899999999999999"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19.899999999999999"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19.899999999999999"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19.899999999999999"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19.899999999999999"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19.899999999999999"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19.899999999999999"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19.899999999999999"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19.899999999999999"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19.899999999999999"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19.899999999999999"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19.899999999999999"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19.899999999999999"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19.899999999999999"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19.899999999999999"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19.899999999999999"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19.899999999999999"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19.899999999999999"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19.899999999999999"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19.899999999999999"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19.899999999999999"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19.899999999999999"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19.899999999999999"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19.899999999999999"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19.899999999999999"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19.899999999999999"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19.899999999999999"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19.899999999999999"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19.899999999999999"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19.899999999999999"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19.899999999999999"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19.899999999999999"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19.899999999999999"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19.899999999999999"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19.899999999999999"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19.899999999999999"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19.899999999999999"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19.899999999999999"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19.899999999999999"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19.899999999999999"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19.899999999999999"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19.899999999999999"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19.899999999999999"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19.899999999999999"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19.899999999999999"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19.899999999999999"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19.899999999999999"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19.899999999999999"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19.899999999999999"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19.899999999999999"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19.899999999999999"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19.899999999999999"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19.899999999999999"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19.899999999999999"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19.899999999999999"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19.899999999999999"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19.899999999999999"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19.899999999999999"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19.899999999999999"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19.899999999999999"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19.899999999999999"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19.899999999999999"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19.899999999999999"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19.899999999999999"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19.899999999999999"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19.899999999999999"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19.899999999999999"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19.899999999999999"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19.899999999999999"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19.899999999999999"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19.899999999999999"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19.899999999999999"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19.899999999999999"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19.899999999999999"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19.899999999999999"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19.899999999999999"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19.899999999999999"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19.899999999999999"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19.899999999999999"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19.899999999999999"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19.899999999999999"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19.899999999999999"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19.899999999999999"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19.899999999999999"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19.899999999999999"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19.899999999999999"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19.899999999999999"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19.899999999999999"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19.899999999999999"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19.899999999999999"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19.899999999999999"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19.899999999999999"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19.899999999999999"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19.899999999999999"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19.899999999999999"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19.899999999999999"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19.899999999999999"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19.899999999999999"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19.899999999999999"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19.899999999999999"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19.899999999999999"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19.899999999999999"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19.899999999999999"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19.899999999999999"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19.899999999999999"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19.899999999999999"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19.899999999999999"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19.899999999999999"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19.899999999999999"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19.899999999999999"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19.899999999999999"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19.899999999999999"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19.899999999999999"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19.899999999999999"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19.899999999999999"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19.899999999999999"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19.899999999999999"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19.899999999999999"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19.899999999999999"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19.899999999999999"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19.899999999999999"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19.899999999999999"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19.899999999999999"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19.899999999999999"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19.899999999999999"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19.899999999999999"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19.899999999999999"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19.899999999999999"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19.899999999999999"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19.899999999999999"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19.899999999999999"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19.899999999999999"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19.899999999999999"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19.899999999999999"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19.899999999999999"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19.899999999999999"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19.899999999999999"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19.899999999999999"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19.899999999999999"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19.899999999999999"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19.899999999999999"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19.899999999999999"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19.899999999999999"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19.899999999999999"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19.899999999999999"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19.899999999999999"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19.899999999999999"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19.899999999999999"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19.899999999999999"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19.899999999999999"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19.899999999999999"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19.899999999999999"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19.899999999999999"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19.899999999999999"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19.899999999999999"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19.899999999999999"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19.899999999999999"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19.899999999999999"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19.899999999999999"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19.899999999999999"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19.899999999999999"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19.899999999999999"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19.899999999999999"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19.899999999999999"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19.899999999999999"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19.899999999999999"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19.899999999999999"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19.899999999999999"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19.899999999999999"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19.899999999999999"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19.899999999999999"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19.899999999999999"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19.899999999999999"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19.899999999999999"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19.899999999999999"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19.899999999999999"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19.899999999999999"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19.899999999999999"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19.899999999999999"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19.899999999999999"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19.899999999999999"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19.899999999999999"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19.899999999999999"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19.899999999999999"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19.899999999999999"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19.899999999999999"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19.899999999999999"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19.899999999999999"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19.899999999999999"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19.899999999999999"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19.899999999999999"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19.899999999999999"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19.899999999999999"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19.899999999999999"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19.899999999999999"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19.899999999999999"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19.899999999999999"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19.899999999999999"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19.899999999999999"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19.899999999999999"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19.899999999999999"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19.899999999999999"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19.899999999999999"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19.899999999999999"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19.899999999999999"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19.899999999999999"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19.899999999999999"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19.899999999999999"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19.899999999999999"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19.899999999999999"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19.899999999999999"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19.899999999999999"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19.899999999999999"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19.899999999999999"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19.899999999999999"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19.899999999999999"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19.899999999999999"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19.899999999999999"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19.899999999999999"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19.899999999999999"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19.899999999999999"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19.899999999999999"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19.899999999999999"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19.899999999999999"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19.899999999999999"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19.899999999999999"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19.899999999999999"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19.899999999999999"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19.899999999999999"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19.899999999999999"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19.899999999999999"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19.899999999999999"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19.899999999999999"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19.899999999999999"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19.899999999999999"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19.899999999999999"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19.899999999999999"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19.899999999999999"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19.899999999999999"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19.899999999999999"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19.899999999999999"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19.899999999999999"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19.899999999999999"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19.899999999999999"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19.899999999999999"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19.899999999999999"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19.899999999999999"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19.899999999999999"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19.899999999999999"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19.899999999999999"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19.899999999999999"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19.899999999999999"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19.899999999999999"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19.899999999999999"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19.899999999999999"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19.899999999999999"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19.899999999999999"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19.899999999999999"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19.899999999999999"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19.899999999999999"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19.899999999999999"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19.899999999999999"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19.899999999999999"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19.899999999999999"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19.899999999999999"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19.899999999999999"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19.899999999999999"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19.899999999999999"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19.899999999999999"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19.899999999999999"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19.899999999999999"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19.899999999999999"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19.899999999999999"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19.899999999999999"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19.899999999999999"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19.899999999999999"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19.899999999999999"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19.899999999999999"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19.899999999999999"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19.899999999999999"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19.899999999999999"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19.899999999999999"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19.899999999999999"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19.899999999999999"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19.899999999999999"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19.899999999999999"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19.899999999999999"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19.899999999999999"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19.899999999999999"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19.899999999999999"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19.899999999999999"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19.899999999999999"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19.899999999999999"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19.899999999999999"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19.899999999999999"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19.899999999999999"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19.899999999999999"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19.899999999999999"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19.899999999999999"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19.899999999999999"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19.899999999999999"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19.899999999999999"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19.899999999999999"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19.899999999999999"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19.899999999999999"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19.899999999999999"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19.899999999999999"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19.899999999999999"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19.899999999999999"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19.899999999999999"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19.899999999999999"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19.899999999999999"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19.899999999999999"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19.899999999999999"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19.899999999999999"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19.899999999999999"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19.899999999999999"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19.899999999999999"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19.899999999999999"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19.899999999999999"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19.899999999999999"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19.899999999999999"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19.899999999999999"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19.899999999999999"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19.899999999999999"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19.899999999999999"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19.899999999999999"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19.899999999999999"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19.899999999999999"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19.899999999999999"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19.899999999999999"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19.899999999999999"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19.899999999999999"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19.899999999999999"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19.899999999999999"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19.899999999999999"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19.899999999999999"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19.899999999999999"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19.899999999999999"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19.899999999999999"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19.899999999999999"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19.899999999999999"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19.899999999999999"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19.899999999999999"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19.899999999999999"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19.899999999999999"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19.899999999999999"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19.899999999999999"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19.899999999999999"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19.899999999999999"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19.899999999999999"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19.899999999999999"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19.899999999999999"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19.899999999999999"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19.899999999999999"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19.899999999999999"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19.899999999999999"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19.899999999999999"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19.899999999999999"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19.899999999999999"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19.899999999999999"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19.899999999999999"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19.899999999999999"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19.899999999999999"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19.899999999999999"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19.899999999999999"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19.899999999999999"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19.899999999999999"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19.899999999999999"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19.899999999999999"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19.899999999999999"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19.899999999999999"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19.899999999999999"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19.899999999999999"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19.899999999999999"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19.899999999999999"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19.899999999999999"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19.899999999999999"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19.899999999999999"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19.899999999999999"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19.899999999999999"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19.899999999999999"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19.899999999999999"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19.899999999999999"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19.899999999999999"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19.899999999999999"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19.899999999999999"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19.899999999999999"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19.899999999999999"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19.899999999999999"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19.899999999999999"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19.899999999999999"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19.899999999999999"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19.899999999999999"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19.899999999999999"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19.899999999999999"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19.899999999999999"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19.899999999999999"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19.899999999999999"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19.899999999999999"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19.899999999999999"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19.899999999999999"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19.899999999999999"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19.899999999999999"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19.899999999999999"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19.899999999999999"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19.899999999999999"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19.899999999999999"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19.899999999999999"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19.899999999999999"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19.899999999999999"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19.899999999999999"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19.899999999999999"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19.899999999999999"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19.899999999999999"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19.899999999999999"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19.899999999999999"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19.899999999999999"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19.899999999999999"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19.899999999999999"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19.899999999999999"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19.899999999999999"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19.899999999999999"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19.899999999999999"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19.899999999999999"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19.899999999999999"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19.899999999999999"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19.899999999999999"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19.899999999999999"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19.899999999999999"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19.899999999999999"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19.899999999999999"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19.899999999999999"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19.899999999999999"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19.899999999999999"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19.899999999999999"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19.899999999999999"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19.899999999999999"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19.899999999999999"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19.899999999999999"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19.899999999999999"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19.899999999999999"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19.899999999999999"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19.899999999999999"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19.899999999999999"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19.899999999999999"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19.899999999999999"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19.899999999999999"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19.899999999999999"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19.899999999999999"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19.899999999999999"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19.899999999999999"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19.899999999999999"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19.899999999999999"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19.899999999999999"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19.899999999999999"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19.899999999999999"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19.899999999999999"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19.899999999999999"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19.899999999999999"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19.899999999999999"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19.899999999999999"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19.899999999999999"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19.899999999999999"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19.899999999999999"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19.899999999999999"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19.899999999999999"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19.899999999999999"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19.899999999999999"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19.899999999999999"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19.899999999999999"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19.899999999999999"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19.899999999999999"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19.899999999999999"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19.899999999999999"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19.899999999999999"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19.899999999999999"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19.899999999999999"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19.899999999999999"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19.899999999999999"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19.899999999999999"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19.899999999999999"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19.899999999999999"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19.899999999999999"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19.899999999999999"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19.899999999999999"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19.899999999999999"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19.899999999999999"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19.899999999999999"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19.899999999999999"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19.899999999999999"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19.899999999999999"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19.899999999999999"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19.899999999999999"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19.899999999999999"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19.899999999999999"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19.899999999999999"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19.899999999999999"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19.899999999999999"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19.899999999999999"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19.899999999999999"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19.899999999999999"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19.899999999999999"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19.899999999999999"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19.899999999999999"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19.899999999999999"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19.899999999999999"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19.899999999999999"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19.899999999999999"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19.899999999999999"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19.899999999999999"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19.899999999999999"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19.899999999999999"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19.899999999999999"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19.899999999999999"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19.899999999999999"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19.899999999999999"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19.899999999999999"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19.899999999999999"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19.899999999999999"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19.899999999999999"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19.899999999999999"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19.899999999999999"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19.899999999999999"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19.899999999999999"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19.899999999999999"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19.899999999999999"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19.899999999999999"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19.899999999999999"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19.899999999999999"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19.899999999999999"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19.899999999999999"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19.899999999999999"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19.899999999999999"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19.899999999999999"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19.899999999999999"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19.899999999999999"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19.899999999999999"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19.899999999999999"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19.899999999999999"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19.899999999999999"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19.899999999999999"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19.899999999999999"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19.899999999999999"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19.899999999999999"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19.899999999999999"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19.899999999999999"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19.899999999999999"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19.899999999999999"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19.899999999999999"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19.899999999999999"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19.899999999999999"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19.899999999999999"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19.899999999999999"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19.899999999999999"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19.899999999999999"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19.899999999999999"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19.899999999999999"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19.899999999999999"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19.899999999999999"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19.899999999999999"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19.899999999999999"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19.899999999999999"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19.899999999999999"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19.899999999999999"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19.899999999999999"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19.899999999999999"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19.899999999999999"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19.899999999999999"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19.899999999999999"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19.899999999999999"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19.899999999999999"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19.899999999999999"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19.899999999999999"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19.899999999999999"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19.899999999999999"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19.899999999999999"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19.899999999999999"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19.899999999999999"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19.899999999999999"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19.899999999999999"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19.899999999999999"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19.899999999999999"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19.899999999999999"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19.899999999999999"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19.899999999999999"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19.899999999999999"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19.899999999999999"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19.899999999999999"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19.899999999999999"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19.899999999999999"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19.899999999999999"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19.899999999999999"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19.899999999999999"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19.899999999999999"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19.899999999999999"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19.899999999999999"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19.899999999999999"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19.899999999999999"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19.899999999999999"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19.899999999999999"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19.899999999999999"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19.899999999999999"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19.899999999999999"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19.899999999999999"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19.899999999999999"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19.899999999999999"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19.899999999999999"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19.899999999999999"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19.899999999999999"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19.899999999999999"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19.899999999999999"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19.899999999999999"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19.899999999999999"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19.899999999999999"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19.899999999999999"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19.899999999999999"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19.899999999999999"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19.899999999999999"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19.899999999999999"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19.899999999999999"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19.899999999999999"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19.899999999999999"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19.899999999999999"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19.899999999999999"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19.899999999999999"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19.899999999999999"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19.899999999999999"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19.899999999999999"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19.899999999999999"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19.899999999999999"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19.899999999999999"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19.899999999999999"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19.899999999999999"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19.899999999999999"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19.899999999999999"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19.899999999999999"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19.899999999999999"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19.899999999999999"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19.899999999999999"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19.899999999999999"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19.899999999999999"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19.899999999999999"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19.899999999999999"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19.899999999999999"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19.899999999999999"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19.899999999999999"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19.899999999999999"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19.899999999999999"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19.899999999999999"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19.899999999999999"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19.899999999999999"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19.899999999999999"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19.899999999999999"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19.899999999999999"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19.899999999999999"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19.899999999999999"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19.899999999999999"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19.899999999999999"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19.899999999999999"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19.899999999999999"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19.899999999999999"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19.899999999999999"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19.899999999999999"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19.899999999999999"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19.899999999999999"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19.899999999999999"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19.899999999999999"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19.899999999999999"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19.899999999999999"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19.899999999999999"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19.899999999999999"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19.899999999999999"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19.899999999999999"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19.899999999999999"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19.899999999999999"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19.899999999999999"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19.899999999999999"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19.899999999999999"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19.899999999999999"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19.899999999999999"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19.899999999999999"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19.899999999999999"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19.899999999999999"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19.899999999999999"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19.899999999999999"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19.899999999999999"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19.899999999999999"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19.899999999999999"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19.899999999999999"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19.899999999999999"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19.899999999999999"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19.899999999999999"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19.899999999999999"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19.899999999999999"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19.899999999999999"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19.899999999999999"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19.899999999999999"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19.899999999999999"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19.899999999999999"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19.899999999999999"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19.899999999999999"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19.899999999999999"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19.899999999999999"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19.899999999999999"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19.899999999999999"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19.899999999999999"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19.899999999999999"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19.899999999999999"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19.899999999999999"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19.899999999999999"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19.899999999999999"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19.899999999999999"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19.899999999999999"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19.899999999999999"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19.899999999999999"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19.899999999999999"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19.899999999999999"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19.899999999999999"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19.899999999999999"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19.899999999999999"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19.899999999999999"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19.899999999999999"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19.899999999999999"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19.899999999999999"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19.899999999999999"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19.899999999999999"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19.899999999999999"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19.899999999999999"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19.899999999999999"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19.899999999999999"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19.899999999999999"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19.899999999999999"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19.899999999999999"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19.899999999999999"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19.899999999999999"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19.899999999999999"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19.899999999999999"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19.899999999999999"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19.899999999999999"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19.899999999999999"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19.899999999999999"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19.899999999999999"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19.899999999999999"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19.899999999999999"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19.899999999999999"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19.899999999999999"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19.899999999999999"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19.899999999999999"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19.899999999999999"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19.899999999999999"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19.899999999999999"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19.899999999999999"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19.899999999999999"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19.899999999999999"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19.899999999999999"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19.899999999999999"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19.899999999999999"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19.899999999999999"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19.899999999999999"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19.899999999999999"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19.899999999999999"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19.899999999999999"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19.899999999999999"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19.899999999999999"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19.899999999999999"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19.899999999999999"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19.899999999999999"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19.899999999999999"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19.899999999999999"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19.899999999999999"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19.899999999999999"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19.899999999999999"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19.899999999999999"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19.899999999999999"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19.899999999999999"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19.899999999999999"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19.899999999999999"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19.899999999999999"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19.899999999999999"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19.899999999999999"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19.899999999999999"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19.899999999999999"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19.899999999999999"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19.899999999999999"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19.899999999999999"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19.899999999999999"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19.899999999999999"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19.899999999999999"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19.899999999999999"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19.899999999999999"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19.899999999999999"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19.899999999999999"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19.899999999999999"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19.899999999999999"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19.899999999999999"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19.899999999999999"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19.899999999999999"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19.899999999999999"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19.899999999999999"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19.899999999999999"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19.899999999999999"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19.899999999999999"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19.899999999999999"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19.899999999999999"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19.899999999999999"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19.899999999999999"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19.899999999999999"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19.899999999999999"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19.899999999999999"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19.899999999999999"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19.899999999999999"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19.899999999999999"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19.899999999999999"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19.899999999999999"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19.899999999999999"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19.899999999999999"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19.899999999999999"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19.899999999999999"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19.899999999999999"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19.899999999999999"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19.899999999999999"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19.899999999999999"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19.899999999999999"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19.899999999999999"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19.899999999999999"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19.899999999999999"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19.899999999999999"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19.899999999999999"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19.899999999999999"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19.899999999999999"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19.899999999999999"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19.899999999999999"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19.899999999999999"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19.899999999999999"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19.899999999999999"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19.899999999999999"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19.899999999999999"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19.899999999999999"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19.899999999999999"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19.899999999999999"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19.899999999999999"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19.899999999999999"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19.899999999999999"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19.899999999999999"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19.899999999999999"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19.899999999999999"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19.899999999999999"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19.899999999999999"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19.899999999999999"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19.899999999999999"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19.899999999999999"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19.899999999999999"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19.899999999999999"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19.899999999999999"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19.899999999999999"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19.899999999999999"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19.899999999999999"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19.899999999999999"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19.899999999999999"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19.899999999999999"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19.899999999999999"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19.899999999999999"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19.899999999999999"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19.899999999999999"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19.899999999999999"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19.899999999999999"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19.899999999999999"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19.899999999999999"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19.899999999999999"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19.899999999999999"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19.899999999999999"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19.899999999999999"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19.899999999999999"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19.899999999999999"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19.899999999999999"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19.899999999999999"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19.899999999999999"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19.899999999999999"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19.899999999999999"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19.899999999999999"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19.899999999999999"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19.899999999999999"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19.899999999999999"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19.899999999999999"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19.899999999999999"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19.899999999999999"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19.899999999999999"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19.899999999999999"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19.899999999999999"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19.899999999999999"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19.899999999999999"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19.899999999999999"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19.899999999999999"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19.899999999999999"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19.899999999999999"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19.899999999999999"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19.899999999999999"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19.899999999999999"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19.899999999999999"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19.899999999999999"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19.899999999999999"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19.899999999999999"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19.899999999999999"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19.899999999999999"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19.899999999999999"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19.899999999999999"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19.899999999999999"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19.899999999999999"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19.899999999999999"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19.899999999999999"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19.899999999999999"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19.899999999999999"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19.899999999999999"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19.899999999999999"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19.899999999999999"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19.899999999999999"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19.899999999999999"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19.899999999999999"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19.899999999999999"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19.899999999999999"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19.899999999999999"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19.899999999999999"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19.899999999999999"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19.899999999999999"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19.899999999999999"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19.899999999999999"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19.899999999999999"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19.899999999999999"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19.899999999999999"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19.899999999999999"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19.899999999999999"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19.899999999999999"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19.899999999999999"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19.899999999999999"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19.899999999999999"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19.899999999999999"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19.899999999999999"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19.899999999999999"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19.899999999999999"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19.899999999999999"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19.899999999999999"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19.899999999999999"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19.899999999999999"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19.899999999999999"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19.899999999999999"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19.899999999999999"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19.899999999999999"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19.899999999999999"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19.899999999999999"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19.899999999999999"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19.899999999999999"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19.899999999999999"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19.899999999999999"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19.899999999999999"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19.899999999999999"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19.899999999999999"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19.899999999999999"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19.899999999999999"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19.899999999999999"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19.899999999999999"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19.899999999999999"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19.899999999999999"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19.899999999999999"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19.899999999999999"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19.899999999999999"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19.899999999999999"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19.899999999999999"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19.899999999999999"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19.899999999999999"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19.899999999999999"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19.899999999999999"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19.899999999999999"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19.899999999999999"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19.899999999999999"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19.899999999999999"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19.899999999999999"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19.899999999999999"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19.899999999999999"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19.899999999999999"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19.899999999999999"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19.899999999999999"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19.899999999999999"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19.899999999999999"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19.899999999999999"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19.899999999999999"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19.899999999999999"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19.899999999999999"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19.899999999999999"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19.899999999999999"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19.899999999999999"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19.899999999999999"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19.899999999999999"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19.899999999999999"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19.899999999999999"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19.899999999999999"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19.899999999999999"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19.899999999999999"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19.899999999999999"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19.899999999999999"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19.899999999999999"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19.899999999999999"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19.899999999999999"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19.899999999999999"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19.899999999999999"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19.899999999999999"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19.899999999999999"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19.899999999999999"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19.899999999999999"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19.899999999999999"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19.899999999999999"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19.899999999999999"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19.899999999999999"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19.899999999999999"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19.899999999999999"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19.899999999999999"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19.899999999999999"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19.899999999999999"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19.899999999999999"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19.899999999999999"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19.899999999999999"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19.899999999999999"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19.899999999999999"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19.899999999999999"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19.899999999999999"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19.899999999999999"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19.899999999999999"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19.899999999999999"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19.899999999999999"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19.899999999999999"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19.899999999999999"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19.899999999999999"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19.899999999999999"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19.899999999999999"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19.899999999999999"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19.899999999999999"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19.899999999999999"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19.899999999999999"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19.899999999999999"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19.899999999999999"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19.899999999999999"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19.899999999999999"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19.899999999999999"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19.899999999999999"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19.899999999999999"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19.899999999999999"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19.899999999999999"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19.899999999999999"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19.899999999999999"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19.899999999999999"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19.899999999999999"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19.899999999999999"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19.899999999999999"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19.899999999999999"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19.899999999999999"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19.899999999999999"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19.899999999999999"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19.899999999999999"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19.899999999999999"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19.899999999999999"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19.899999999999999"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19.899999999999999"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19.899999999999999"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19.899999999999999"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19.899999999999999"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19.899999999999999"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19.899999999999999"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19.899999999999999"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19.899999999999999"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19.899999999999999"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19.899999999999999"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19.899999999999999"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19.899999999999999"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19.899999999999999"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19.899999999999999"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19.899999999999999"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19.899999999999999"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19.899999999999999"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19.899999999999999"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19.899999999999999"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19.899999999999999"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19.899999999999999"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19.899999999999999"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19.899999999999999"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19.899999999999999"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19.899999999999999"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19.899999999999999"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19.899999999999999"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19.899999999999999"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19.899999999999999"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19.899999999999999"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19.899999999999999"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19.899999999999999"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19.899999999999999"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19.899999999999999"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19.899999999999999"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19.899999999999999"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19.899999999999999"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19.899999999999999"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19.899999999999999"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19.899999999999999"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19.899999999999999"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19.899999999999999"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19.899999999999999"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19.899999999999999"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19.899999999999999"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19.899999999999999"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19.899999999999999"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19.899999999999999"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19.899999999999999"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19.899999999999999"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19.899999999999999"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19.899999999999999"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19.899999999999999"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19.899999999999999"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19.899999999999999"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19.899999999999999"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19.899999999999999"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19.899999999999999"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19.899999999999999"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19.899999999999999"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19.899999999999999"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19.899999999999999"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19.899999999999999"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19.899999999999999"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19.899999999999999"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19.899999999999999"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19.899999999999999"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19.899999999999999"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19.899999999999999"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19.899999999999999"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19.899999999999999"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19.899999999999999"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19.899999999999999"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19.899999999999999"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19.899999999999999"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19.899999999999999"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19.899999999999999"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19.899999999999999"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19.899999999999999"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19.899999999999999"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19.899999999999999"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19.899999999999999"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19.899999999999999"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19.899999999999999"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19.899999999999999"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19.899999999999999"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19.899999999999999"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19.899999999999999"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19.899999999999999"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19.899999999999999"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19.899999999999999"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19.899999999999999"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19.899999999999999"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19.899999999999999"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19.899999999999999"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19.899999999999999"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19.899999999999999"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19.899999999999999"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19.899999999999999"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19.899999999999999"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19.899999999999999"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19.899999999999999"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19.899999999999999"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19.899999999999999"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19.899999999999999"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19.899999999999999"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19.899999999999999"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19.899999999999999"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19.899999999999999"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19.899999999999999"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19.899999999999999"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19.899999999999999"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19.899999999999999"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19.899999999999999"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19.899999999999999"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19.899999999999999"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19.899999999999999"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19.899999999999999"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19.899999999999999"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19.899999999999999"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19.899999999999999"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19.899999999999999"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19.899999999999999"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19.899999999999999"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19.899999999999999"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19.899999999999999"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19.899999999999999"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19.899999999999999"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19.899999999999999"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19.899999999999999"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19.899999999999999"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19.899999999999999"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19.899999999999999"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19.899999999999999"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19.899999999999999"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19.899999999999999"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19.899999999999999"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19.899999999999999"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19.899999999999999"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19.899999999999999"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19.899999999999999"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19.899999999999999"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19.899999999999999"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19.899999999999999"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19.899999999999999"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19.899999999999999"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19.899999999999999"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19.899999999999999"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19.899999999999999"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19.899999999999999"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19.899999999999999"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19.899999999999999"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19.899999999999999"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19.899999999999999"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19.899999999999999"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19.899999999999999"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19.899999999999999"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19.899999999999999"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19.899999999999999"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19.899999999999999"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19.899999999999999"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19.899999999999999"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19.899999999999999"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19.899999999999999"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19.899999999999999"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19.899999999999999"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19.899999999999999"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19.899999999999999"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19.899999999999999"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19.899999999999999"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19.899999999999999"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19.899999999999999"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19.899999999999999"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19.899999999999999"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19.899999999999999"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19.899999999999999"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19.899999999999999"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19.899999999999999"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19.899999999999999"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19.899999999999999"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19.899999999999999"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19.899999999999999"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19.899999999999999"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19.899999999999999"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19.899999999999999"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19.899999999999999"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19.899999999999999"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19.899999999999999"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19.899999999999999"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19.899999999999999"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19.899999999999999"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19.899999999999999"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19.899999999999999"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19.899999999999999"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19.899999999999999"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19.899999999999999"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19.899999999999999"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19.899999999999999"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19.899999999999999"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19.899999999999999"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19.899999999999999"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19.899999999999999"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19.899999999999999"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19.899999999999999"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19.899999999999999"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19.899999999999999"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19.899999999999999"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19.899999999999999"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19.899999999999999"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19.899999999999999"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19.899999999999999"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19.899999999999999"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19.899999999999999"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19.899999999999999"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19.899999999999999"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19.899999999999999"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19.899999999999999"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19.899999999999999"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19.899999999999999"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19.899999999999999"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19.899999999999999"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19.899999999999999"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19.899999999999999"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19.899999999999999"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19.899999999999999"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19.899999999999999"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19.899999999999999"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19.899999999999999"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19.899999999999999"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19.899999999999999"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19.899999999999999"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19.899999999999999"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19.899999999999999"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19.899999999999999"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19.899999999999999"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19.899999999999999"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19.899999999999999"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19.899999999999999"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19.899999999999999"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19.899999999999999"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19.899999999999999"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19.899999999999999"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19.899999999999999"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19.899999999999999"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19.899999999999999"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19.899999999999999"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19.899999999999999"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19.899999999999999"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19.899999999999999"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19.899999999999999"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19.899999999999999"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19.899999999999999"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19.899999999999999"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19.899999999999999"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19.899999999999999"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19.899999999999999"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19.899999999999999"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19.899999999999999"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19.899999999999999"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19.899999999999999"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19.899999999999999"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19.899999999999999"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19.899999999999999"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19.899999999999999"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19.899999999999999"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19.899999999999999"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19.899999999999999"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19.899999999999999"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19.899999999999999"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19.899999999999999"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19.899999999999999"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19.899999999999999"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19.899999999999999"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19.899999999999999"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19.899999999999999"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19.899999999999999"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19.899999999999999"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19.899999999999999"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19.899999999999999"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19.899999999999999"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19.899999999999999"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19.899999999999999"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19.899999999999999"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19.899999999999999"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19.899999999999999"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19.899999999999999"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19.899999999999999"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19.899999999999999"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19.899999999999999"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19.899999999999999"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19.899999999999999"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19.899999999999999"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19.899999999999999"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19.899999999999999"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19.899999999999999"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19.899999999999999"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19.899999999999999"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19.899999999999999"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19.899999999999999"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19.899999999999999"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19.899999999999999"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19.899999999999999"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19.899999999999999"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19.899999999999999"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19.899999999999999"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19.899999999999999"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19.899999999999999"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19.899999999999999"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19.899999999999999"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19.899999999999999"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19.899999999999999"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19.899999999999999"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19.899999999999999"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19.899999999999999"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19.899999999999999"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19.899999999999999"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19.899999999999999"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19.899999999999999"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19.899999999999999"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19.899999999999999"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19.899999999999999"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19.899999999999999"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19.899999999999999"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19.899999999999999"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19.899999999999999"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19.899999999999999"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19.899999999999999"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19.899999999999999"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19.899999999999999"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19.899999999999999"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19.899999999999999"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19.899999999999999"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19.899999999999999"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19.899999999999999"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19.899999999999999"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19.899999999999999"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19.899999999999999"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19.899999999999999"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19.899999999999999"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19.899999999999999"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19.899999999999999"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19.899999999999999"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19.899999999999999"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19.899999999999999"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19.899999999999999"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19.899999999999999"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19.899999999999999"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19.899999999999999"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19.899999999999999"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19.899999999999999"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19.899999999999999"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19.899999999999999"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19.899999999999999"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19.899999999999999"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19.899999999999999"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19.899999999999999"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19.899999999999999"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19.899999999999999"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19.899999999999999"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19.899999999999999"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19.899999999999999"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19.899999999999999"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19.899999999999999"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19.899999999999999"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19.899999999999999"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19.899999999999999"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19.899999999999999"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19.899999999999999"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19.899999999999999"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19.899999999999999"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19.899999999999999"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19.899999999999999"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19.899999999999999"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19.899999999999999"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19.899999999999999"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19.899999999999999"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19.899999999999999"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19.899999999999999"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19.899999999999999"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19.899999999999999"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19.899999999999999"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19.899999999999999"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19.899999999999999"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19.899999999999999"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19.899999999999999"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19.899999999999999"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19.899999999999999"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19.899999999999999"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19.899999999999999"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19.899999999999999"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19.899999999999999"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19.899999999999999"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19.899999999999999"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19.899999999999999"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19.899999999999999"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19.899999999999999"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19.899999999999999"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19.899999999999999"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19.899999999999999"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19.899999999999999"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19.899999999999999"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19.899999999999999"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19.899999999999999"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19.899999999999999"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19.899999999999999"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19.899999999999999"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19.899999999999999"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19.899999999999999"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19.899999999999999"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19.899999999999999"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19.899999999999999"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19.899999999999999"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19.899999999999999"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19.899999999999999"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19.899999999999999"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19.899999999999999"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19.899999999999999"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19.899999999999999"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19.899999999999999"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19.899999999999999"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19.899999999999999"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19.899999999999999"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19.899999999999999"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19.899999999999999"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19.899999999999999"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19.899999999999999"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19.899999999999999"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19.899999999999999"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19.899999999999999"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19.899999999999999"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19.899999999999999"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19.899999999999999"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19.899999999999999"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19.899999999999999"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19.899999999999999"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19.899999999999999"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19.899999999999999"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19.899999999999999"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19.899999999999999"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19.899999999999999"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19.899999999999999"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19.899999999999999"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19.899999999999999"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19.899999999999999"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19.899999999999999"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19.899999999999999"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19.899999999999999"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19.899999999999999"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19.899999999999999"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19.899999999999999"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19.899999999999999"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19.899999999999999"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19.899999999999999"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19.899999999999999"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19.899999999999999"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19.899999999999999"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19.899999999999999"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19.899999999999999"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19.899999999999999"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19.899999999999999"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19.899999999999999"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19.899999999999999"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19.899999999999999"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19.899999999999999"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19.899999999999999"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19.899999999999999"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19.899999999999999"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19.899999999999999"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19.899999999999999"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19.899999999999999"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19.899999999999999"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19.899999999999999"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19.899999999999999"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19.899999999999999"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19.899999999999999"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19.899999999999999"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19.899999999999999"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19.899999999999999"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19.899999999999999"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19.899999999999999"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19.899999999999999"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19.899999999999999"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19.899999999999999"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19.899999999999999"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19.899999999999999"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19.899999999999999"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19.899999999999999"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19.899999999999999"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19.899999999999999"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19.899999999999999"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19.899999999999999"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19.899999999999999"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19.899999999999999"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19.899999999999999"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19.899999999999999"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19.899999999999999"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19.899999999999999"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19.899999999999999"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19.899999999999999"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19.899999999999999"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19.899999999999999"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19.899999999999999"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19.899999999999999"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19.899999999999999"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19.899999999999999"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19.899999999999999"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19.899999999999999"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19.899999999999999"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19.899999999999999"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19.899999999999999"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19.899999999999999"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19.899999999999999"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19.899999999999999"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19.899999999999999"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19.899999999999999"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19.899999999999999"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19.899999999999999"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19.899999999999999"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19.899999999999999"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19.899999999999999"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19.899999999999999"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19.899999999999999"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19.899999999999999"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19.899999999999999"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19.899999999999999"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19.899999999999999"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19.899999999999999"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19.899999999999999"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19.899999999999999"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19.899999999999999"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19.899999999999999"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19.899999999999999"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19.899999999999999"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19.899999999999999"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19.899999999999999"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19.899999999999999"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19.899999999999999"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19.899999999999999"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19.899999999999999"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19.899999999999999"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19.899999999999999"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19.899999999999999"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19.899999999999999"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19.899999999999999"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19.899999999999999"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19.899999999999999"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19.899999999999999"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19.899999999999999"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19.899999999999999"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19.899999999999999"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19.899999999999999"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19.899999999999999"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19.899999999999999"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19.899999999999999"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19.899999999999999"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19.899999999999999"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19.899999999999999"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19.899999999999999"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19.899999999999999"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19.899999999999999"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19.899999999999999"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19.899999999999999"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19.899999999999999"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19.899999999999999"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19.899999999999999"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19.899999999999999"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19.899999999999999"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19.899999999999999"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19.899999999999999"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19.899999999999999"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19.899999999999999"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19.899999999999999"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19.899999999999999"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19.899999999999999"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19.899999999999999"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19.899999999999999"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19.899999999999999"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19.899999999999999"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19.899999999999999"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19.899999999999999"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19.899999999999999"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19.899999999999999"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19.899999999999999"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19.899999999999999"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19.899999999999999"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19.899999999999999"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19.899999999999999"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19.899999999999999"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19.899999999999999"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19.899999999999999"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19.899999999999999"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19.899999999999999"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19.899999999999999"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19.899999999999999"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19.899999999999999"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19.899999999999999"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19.899999999999999"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19.899999999999999"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19.899999999999999"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19.899999999999999"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19.899999999999999"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19.899999999999999"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19.899999999999999"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19.899999999999999"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19.899999999999999"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19.899999999999999"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19.899999999999999"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19.899999999999999"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19.899999999999999"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19.899999999999999"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19.899999999999999"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19.899999999999999"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19.899999999999999"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19.899999999999999"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19.899999999999999"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19.899999999999999"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19.899999999999999"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19.899999999999999"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19.899999999999999"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19.899999999999999"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19.899999999999999"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19.899999999999999"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19.899999999999999"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19.899999999999999"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19.899999999999999"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19.899999999999999"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19.899999999999999"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19.899999999999999"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19.899999999999999"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19.899999999999999"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19.899999999999999"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19.899999999999999"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19.899999999999999"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19.899999999999999"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19.899999999999999"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19.899999999999999"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19.899999999999999"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19.899999999999999"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19.899999999999999"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19.899999999999999"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19.899999999999999"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19.899999999999999"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19.899999999999999"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19.899999999999999"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19.899999999999999"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19.899999999999999"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19.899999999999999"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19.899999999999999"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19.899999999999999"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19.899999999999999"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19.899999999999999"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19.899999999999999"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19.899999999999999"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19.899999999999999"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19.899999999999999"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19.899999999999999"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19.899999999999999"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19.899999999999999"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19.899999999999999"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19.899999999999999"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19.899999999999999"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19.899999999999999"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19.899999999999999"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19.899999999999999"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19.899999999999999"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19.899999999999999"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19.899999999999999"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19.899999999999999"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19.899999999999999"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19.899999999999999"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19.899999999999999"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19.899999999999999"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19.899999999999999"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19.899999999999999"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19.899999999999999"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19.899999999999999"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19.899999999999999"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19.899999999999999"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19.899999999999999"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19.899999999999999"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19.899999999999999"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19.899999999999999"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19.899999999999999"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19.899999999999999"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19.899999999999999"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19.899999999999999"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19.899999999999999"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19.899999999999999"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19.899999999999999"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19.899999999999999"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19.899999999999999"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19.899999999999999"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19.899999999999999"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19.899999999999999"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19.899999999999999"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19.899999999999999"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19.899999999999999"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19.899999999999999"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19.899999999999999"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19.899999999999999"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19.899999999999999"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19.899999999999999"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19.899999999999999"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19.899999999999999"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19.899999999999999"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19.899999999999999"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19.899999999999999"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19.899999999999999"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19.899999999999999"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19.899999999999999"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19.899999999999999"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19.899999999999999"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19.899999999999999"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19.899999999999999"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19.899999999999999"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19.899999999999999"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19.899999999999999"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19.899999999999999"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19.899999999999999"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19.899999999999999"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19.899999999999999"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19.899999999999999"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19.899999999999999"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19.899999999999999"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19.899999999999999"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19.899999999999999"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19.899999999999999"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19.899999999999999"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19.899999999999999"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19.899999999999999"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19.899999999999999"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19.899999999999999"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19.899999999999999"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19.899999999999999"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19.899999999999999"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19.899999999999999"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19.899999999999999"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19.899999999999999"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19.899999999999999"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19.899999999999999"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19.899999999999999"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19.899999999999999"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19.899999999999999"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19.899999999999999"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19.899999999999999"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19.899999999999999"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19.899999999999999"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19.899999999999999"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19.899999999999999"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19.899999999999999"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19.899999999999999"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19.899999999999999"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19.899999999999999"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19.899999999999999"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19.899999999999999"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19.899999999999999"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19.899999999999999"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19.899999999999999"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19.899999999999999"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19.899999999999999"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19.899999999999999"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19.899999999999999"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19.899999999999999"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19.899999999999999"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19.899999999999999"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19.899999999999999"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19.899999999999999"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19.899999999999999"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19.899999999999999"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19.899999999999999"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19.899999999999999"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19.899999999999999"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19.899999999999999"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19.899999999999999"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19.899999999999999"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19.899999999999999"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19.899999999999999"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19.899999999999999"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19.899999999999999"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19.899999999999999"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19.899999999999999"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19.899999999999999"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19.899999999999999"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19.899999999999999"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19.899999999999999"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19.899999999999999"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19.899999999999999"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19.899999999999999"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19.899999999999999"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19.899999999999999"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19.899999999999999"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19.899999999999999"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19.899999999999999"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19.899999999999999"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19.899999999999999"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19.899999999999999"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19.899999999999999"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19.899999999999999"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19.899999999999999"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19.899999999999999"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19.899999999999999"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19.899999999999999"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19.899999999999999"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19.899999999999999"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19.899999999999999"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19.899999999999999"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19.899999999999999"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19.899999999999999"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19.899999999999999"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19.899999999999999"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19.899999999999999"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19.899999999999999"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19.899999999999999"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19.899999999999999"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19.899999999999999"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19.899999999999999"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19.899999999999999"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19.899999999999999"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19.899999999999999"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19.899999999999999"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19.899999999999999"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19.899999999999999"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19.899999999999999"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19.899999999999999"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19.899999999999999"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19.899999999999999"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19.899999999999999"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19.899999999999999"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19.899999999999999"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19.899999999999999"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19.899999999999999"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19.899999999999999"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19.899999999999999"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19.899999999999999"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19.899999999999999"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19.899999999999999"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19.899999999999999"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19.899999999999999"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19.899999999999999"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19.899999999999999"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19.899999999999999"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19.899999999999999"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19.899999999999999"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19.899999999999999"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19.899999999999999"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19.899999999999999"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19.899999999999999"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19.899999999999999"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19.899999999999999"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19.899999999999999"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19.899999999999999"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19.899999999999999"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19.899999999999999"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19.899999999999999"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19.899999999999999"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19.899999999999999"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19.899999999999999"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19.899999999999999"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19.899999999999999"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19.899999999999999"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19.899999999999999"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19.899999999999999"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19.899999999999999"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19.899999999999999"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19.899999999999999"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19.899999999999999"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19.899999999999999"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19.899999999999999"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19.899999999999999"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19.899999999999999"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19.899999999999999"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19.899999999999999"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19.899999999999999"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19.899999999999999"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19.899999999999999"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19.899999999999999"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19.899999999999999"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19.899999999999999"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19.899999999999999"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19.899999999999999"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19.899999999999999"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19.899999999999999"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19.899999999999999"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19.899999999999999"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19.899999999999999"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19.899999999999999"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19.899999999999999"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19.899999999999999"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19.899999999999999"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19.899999999999999"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19.899999999999999"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19.899999999999999"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19.899999999999999"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19.899999999999999"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19.899999999999999"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19.899999999999999"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19.899999999999999"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19.899999999999999"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19.899999999999999"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19.899999999999999"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19.899999999999999"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19.899999999999999"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19.899999999999999"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19.899999999999999"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19.899999999999999"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19.899999999999999"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19.899999999999999"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19.899999999999999"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19.899999999999999"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19.899999999999999"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19.899999999999999"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19.899999999999999"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19.899999999999999"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19.899999999999999"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19.899999999999999"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19.899999999999999"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19.899999999999999"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19.899999999999999"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19.899999999999999"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19.899999999999999"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19.899999999999999"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19.899999999999999"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19.899999999999999"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19.899999999999999"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19.899999999999999"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19.899999999999999"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19.899999999999999"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19.899999999999999"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19.899999999999999"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19.899999999999999"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19.899999999999999"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19.899999999999999"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19.899999999999999"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19.899999999999999"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19.899999999999999"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19.899999999999999"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19.899999999999999"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19.899999999999999"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19.899999999999999"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19.899999999999999"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19.899999999999999"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19.899999999999999"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19.899999999999999"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19.899999999999999"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19.899999999999999"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19.899999999999999"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19.899999999999999"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19.899999999999999"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19.899999999999999"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19.899999999999999"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19.899999999999999"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19.899999999999999"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19.899999999999999"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19.899999999999999"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19.899999999999999"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19.899999999999999"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19.899999999999999"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19.899999999999999"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19.899999999999999"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19.899999999999999"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19.899999999999999"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19.899999999999999"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19.899999999999999"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19.899999999999999"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19.899999999999999"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19.899999999999999"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19.899999999999999"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19.899999999999999"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19.899999999999999"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19.899999999999999"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19.899999999999999"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19.899999999999999"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19.899999999999999"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19.899999999999999"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19.899999999999999"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19.899999999999999"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19.899999999999999"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19.899999999999999"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19.899999999999999"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19.899999999999999"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19.899999999999999"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19.899999999999999"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19.899999999999999"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19.899999999999999"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19.899999999999999"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19.899999999999999"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19.899999999999999"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19.899999999999999"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19.899999999999999"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19.899999999999999"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6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00000000-0002-0000-0600-000000000000}">
      <formula1>SmelterdropX</formula1>
    </dataValidation>
    <dataValidation allowBlank="1" showErrorMessage="1" sqref="D5:E2504" xr:uid="{00000000-0002-0000-0600-000001000000}"/>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D7" sqref="D7"/>
    </sheetView>
  </sheetViews>
  <sheetFormatPr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79" t="str">
        <f ca="1">OFFSET(L!$C$1,MATCH("Product List"&amp;ADDRESS(ROW(),COLUMN(),4),L!$A:$A,0)-1,SL,,)</f>
        <v>在“申报“工作表上选择报告等级为“产品（或产品目录）”项时才必须完成此栏。</v>
      </c>
      <c r="B1" s="480"/>
      <c r="C1" s="480"/>
      <c r="D1" s="480"/>
      <c r="E1" s="107"/>
    </row>
    <row r="2" spans="1:35">
      <c r="A2" s="19"/>
      <c r="B2" s="109"/>
      <c r="C2" s="109"/>
      <c r="D2"/>
      <c r="E2" s="20"/>
    </row>
    <row r="3" spans="1:35">
      <c r="A3" s="19"/>
      <c r="B3" s="109"/>
      <c r="C3" s="109"/>
      <c r="D3" s="109"/>
      <c r="E3" s="20"/>
    </row>
    <row r="4" spans="1:35" ht="15.75" customHeight="1">
      <c r="A4" s="19"/>
      <c r="B4" s="478" t="s">
        <v>47</v>
      </c>
      <c r="C4" s="478"/>
      <c r="D4" s="478"/>
      <c r="E4" s="20"/>
    </row>
    <row r="5" spans="1:35" ht="30" customHeight="1">
      <c r="A5" s="121"/>
      <c r="B5" s="123" t="str">
        <f ca="1">OFFSET(L!$C$1,MATCH("Product List"&amp;ADDRESS(ROW(),COLUMN(),4),L!$A:$A,0)-1,SL,,)</f>
        <v>回复方的产品编号 (*)</v>
      </c>
      <c r="C5" s="123" t="str">
        <f ca="1">OFFSET(L!$C$1,MATCH("Product List"&amp;ADDRESS(ROW(),COLUMN(),4),L!$A:$A,0)-1,SL,,)</f>
        <v>回复方的产品名称</v>
      </c>
      <c r="D5" s="64" t="str">
        <f ca="1">OFFSET(L!$C$1,MATCH("Product List"&amp;ADDRESS(ROW(),COLUMN(),4),L!$A:$A,0)-1,SL,,)</f>
        <v>备注</v>
      </c>
      <c r="E5" s="20"/>
    </row>
    <row r="6" spans="1:35" s="23" customFormat="1" ht="15.75">
      <c r="A6" s="118"/>
      <c r="B6" s="110" t="s">
        <v>20053</v>
      </c>
      <c r="C6" s="89" t="s">
        <v>20054</v>
      </c>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t="s">
        <v>20055</v>
      </c>
      <c r="C7" s="89" t="s">
        <v>20056</v>
      </c>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1" t="str">
        <f ca="1">OFFSET(L!$C$1,MATCH("General"&amp;"Cpy",L!$A:$A,0)-1,SL,,)</f>
        <v>© 2025 负责任矿物计划。保留所有权利。</v>
      </c>
      <c r="C1001" s="481"/>
      <c r="D1001" s="481"/>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7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2" t="str">
        <f ca="1">OFFSET(L!$C$1,MATCH("Smelter Look-up"&amp;ADDRESS(ROW(),COLUMN(),4),L!$A:$A,0)-1,SL,,)</f>
        <v>以下目录是截至此模板发布时 RBA 的最新冶炼厂名称/别名信息。  此目录会适时更新。  冶炼厂存在于此目录中并不保证它就是独立第三方审计计划内的目前有效或合规的冶炼厂。
在 B 列中包括的名称表示供应链对于特定冶炼厂
通常认可和报告使用的公司名称。这些名称可能包括公司曾用名、备用名称、简称或其他变体。虽然这些名称可能不是标准冶炼厂名称，但参考名称有助于识别列在“冶炼厂查找”中 C 列下的
冶炼厂。
在 ASCII 字符集中，C 列是正式标准冶炼厂名
称目录。大多数冶炼厂的这两列具有相同的条目，然而，如果常用名称与标准名称不同，则在 B 列中注明这种变化。</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60" customFormat="1" ht="103.5" customHeight="1">
      <c r="A4" s="158" t="str">
        <f ca="1">OFFSET(L!$C$1,MATCH("Smelter Look-up"&amp;ADDRESS(ROW(),COLUMN(),4),L!$A:$A,0)-1,SL,,)</f>
        <v>金属</v>
      </c>
      <c r="B4" s="158" t="str">
        <f ca="1">OFFSET(L!$C$1,MATCH("Smelter Look-up"&amp;ADDRESS(ROW(),COLUMN(),4),L!$A:$A,0)-1,SL,,)</f>
        <v>冶炼厂查找 (*)</v>
      </c>
      <c r="C4" s="158" t="str">
        <f ca="1">OFFSET(L!$C$1,MATCH("Smelter Look-up"&amp;ADDRESS(ROW(),COLUMN(),4),L!$A:$A,0)-1,SL,,)</f>
        <v>在 B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 C 列下。</v>
      </c>
      <c r="D4" s="158">
        <f ca="1">OFFSET(L!$C$1,MATCH("Smelter Look-up"&amp;ADDRESS(ROW(),COLUMN(),4),L!$A:$A,0)-1,SL,,)</f>
        <v>0</v>
      </c>
      <c r="E4" s="158" t="str">
        <f ca="1">OFFSET(L!$C$1,MATCH("Smelter Look-up"&amp;ADDRESS(ROW(),COLUMN(),4),L!$A:$A,0)-1,SL,,)</f>
        <v>冶炼厂 ID</v>
      </c>
      <c r="F4" s="158" t="str">
        <f ca="1">OFFSET(L!$C$1,MATCH("Smelter Look-up"&amp;ADDRESS(ROW(),COLUMN(),4),L!$A:$A,0)-1,SL,,)</f>
        <v>冶炼厂出处识别号</v>
      </c>
      <c r="G4" s="158" t="str">
        <f ca="1">OFFSET(L!$C$1,MATCH("Smelter Look-up"&amp;ADDRESS(ROW(),COLUMN(),4),L!$A:$A,0)-1,SL,,)</f>
        <v>冶炼工厂地址（街道）</v>
      </c>
      <c r="H4" s="158" t="str">
        <f ca="1">OFFSET(L!$C$1,MATCH("Smelter Look-up"&amp;ADDRESS(ROW(),COLUMN(),4),L!$A:$A,0)-1,SL,,)</f>
        <v>冶炼工厂地址（城市）</v>
      </c>
      <c r="I4" s="158" t="str">
        <f ca="1">OFFSET(L!$C$1,MATCH("Smelter Look-up"&amp;ADDRESS(ROW(),COLUMN(),4),L!$A:$A,0)-1,SL,,)</f>
        <v>冶炼工厂地址（州/省）</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9-0000-0000-000008000000}"/>
  <sortState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1b346dad-8a15-4ce7-a19a-07d981b0c5e2"/>
    <ds:schemaRef ds:uri="http://purl.org/dc/terms/"/>
    <ds:schemaRef ds:uri="http://schemas.microsoft.com/office/infopath/2007/PartnerControls"/>
    <ds:schemaRef ds:uri="a54701f6-876b-4337-a24e-543e1bd311e6"/>
    <ds:schemaRef ds:uri="http://www.w3.org/XML/1998/namespace"/>
    <ds:schemaRef ds:uri="http://purl.org/dc/dcmitype/"/>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12</vt:i4>
      </vt:variant>
      <vt:variant>
        <vt:lpstr>具名範圍</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jenny</cp:lastModifiedBy>
  <cp:revision/>
  <dcterms:created xsi:type="dcterms:W3CDTF">2010-06-21T21:00:23Z</dcterms:created>
  <dcterms:modified xsi:type="dcterms:W3CDTF">2025-05-05T07:31:53Z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